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AL GABI\GAL\CF nr.1\GAL\eu\SDL\SDL var 7\Anexe SDL\"/>
    </mc:Choice>
  </mc:AlternateContent>
  <xr:revisionPtr revIDLastSave="0" documentId="13_ncr:1_{B28DB9B6-F855-44D2-82CC-9F82358F12D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V7" sheetId="1" r:id="rId1"/>
    <sheet name="V6" sheetId="10" r:id="rId2"/>
    <sheet name="V5" sheetId="3" r:id="rId3"/>
    <sheet name="V4" sheetId="4" r:id="rId4"/>
    <sheet name="V3" sheetId="5" r:id="rId5"/>
    <sheet name="V2" sheetId="6" r:id="rId6"/>
    <sheet name="V1" sheetId="7" r:id="rId7"/>
    <sheet name="V0" sheetId="8" r:id="rId8"/>
  </sheets>
  <definedNames>
    <definedName name="_xlnm.Print_Area" localSheetId="0">'V7'!$A$1:$G$14</definedName>
  </definedNames>
  <calcPr calcId="181029"/>
  <fileRecoveryPr autoRecover="0"/>
</workbook>
</file>

<file path=xl/calcChain.xml><?xml version="1.0" encoding="utf-8"?>
<calcChain xmlns="http://schemas.openxmlformats.org/spreadsheetml/2006/main">
  <c r="E42" i="10" l="1"/>
  <c r="E43" i="10" s="1"/>
  <c r="C42" i="10"/>
  <c r="D41" i="10"/>
  <c r="D40" i="10"/>
  <c r="D39" i="10"/>
  <c r="D38" i="10"/>
  <c r="D37" i="10"/>
  <c r="D36" i="10"/>
  <c r="D35" i="10"/>
  <c r="D34" i="10"/>
  <c r="E27" i="10"/>
  <c r="E25" i="10"/>
  <c r="F24" i="10" s="1"/>
  <c r="E22" i="10"/>
  <c r="F21" i="10" s="1"/>
  <c r="F20" i="10"/>
  <c r="E14" i="10"/>
  <c r="F13" i="10"/>
  <c r="E18" i="10" s="1"/>
  <c r="E11" i="10"/>
  <c r="F10" i="10"/>
  <c r="F9" i="10"/>
  <c r="D5" i="10"/>
  <c r="E42" i="5"/>
  <c r="C42" i="5"/>
  <c r="I41" i="5"/>
  <c r="D41" i="5"/>
  <c r="I40" i="5"/>
  <c r="D40" i="5"/>
  <c r="I39" i="5"/>
  <c r="D39" i="5"/>
  <c r="E38" i="5"/>
  <c r="D38" i="5"/>
  <c r="E37" i="5"/>
  <c r="D37" i="5"/>
  <c r="D36" i="5"/>
  <c r="D35" i="5"/>
  <c r="E34" i="5"/>
  <c r="E43" i="5" s="1"/>
  <c r="D34" i="5"/>
  <c r="E26" i="5"/>
  <c r="E24" i="5"/>
  <c r="F23" i="5" s="1"/>
  <c r="E21" i="5"/>
  <c r="F20" i="5" s="1"/>
  <c r="F19" i="5"/>
  <c r="E28" i="5" s="1"/>
  <c r="G27" i="5" s="1"/>
  <c r="E13" i="5"/>
  <c r="F12" i="5"/>
  <c r="E10" i="5"/>
  <c r="F9" i="5"/>
  <c r="F35" i="5" s="1"/>
  <c r="G35" i="5" s="1"/>
  <c r="F8" i="5"/>
  <c r="E17" i="5" s="1"/>
  <c r="D4" i="5"/>
  <c r="G10" i="10" l="1"/>
  <c r="E29" i="10"/>
  <c r="G28" i="10" s="1"/>
  <c r="G17" i="10"/>
  <c r="G9" i="10"/>
  <c r="G38" i="10"/>
  <c r="G34" i="10"/>
  <c r="G35" i="10"/>
  <c r="G13" i="10"/>
  <c r="G20" i="10"/>
  <c r="G42" i="10"/>
  <c r="G23" i="5"/>
  <c r="F38" i="5"/>
  <c r="G38" i="5" s="1"/>
  <c r="G20" i="5"/>
  <c r="E29" i="5"/>
  <c r="G8" i="5"/>
  <c r="G16" i="5"/>
  <c r="G12" i="5"/>
  <c r="G42" i="5"/>
  <c r="G9" i="5"/>
  <c r="G19" i="5"/>
  <c r="F34" i="5"/>
  <c r="G34" i="5" s="1"/>
  <c r="G21" i="10" l="1"/>
  <c r="E30" i="10"/>
  <c r="G24" i="10"/>
  <c r="E42" i="6"/>
  <c r="C42" i="6"/>
  <c r="D41" i="6"/>
  <c r="E40" i="6"/>
  <c r="D40" i="6"/>
  <c r="D39" i="6"/>
  <c r="E38" i="6"/>
  <c r="D38" i="6"/>
  <c r="E37" i="6"/>
  <c r="D37" i="6"/>
  <c r="D36" i="6"/>
  <c r="D35" i="6"/>
  <c r="E34" i="6"/>
  <c r="D34" i="6"/>
  <c r="E26" i="6"/>
  <c r="E41" i="6" s="1"/>
  <c r="E24" i="6"/>
  <c r="F23" i="6" s="1"/>
  <c r="E21" i="6"/>
  <c r="F20" i="6"/>
  <c r="F19" i="6"/>
  <c r="E13" i="6"/>
  <c r="E39" i="6" s="1"/>
  <c r="F12" i="6"/>
  <c r="E10" i="6"/>
  <c r="F9" i="6" s="1"/>
  <c r="F8" i="6"/>
  <c r="E17" i="6" s="1"/>
  <c r="D4" i="6"/>
  <c r="G16" i="6" l="1"/>
  <c r="F35" i="6"/>
  <c r="G35" i="6" s="1"/>
  <c r="G9" i="6"/>
  <c r="F38" i="6"/>
  <c r="G38" i="6" s="1"/>
  <c r="E43" i="6"/>
  <c r="G42" i="6" s="1"/>
  <c r="F34" i="6"/>
  <c r="G34" i="6" s="1"/>
  <c r="G12" i="6"/>
  <c r="E28" i="6"/>
  <c r="G27" i="6" s="1"/>
  <c r="G8" i="6"/>
  <c r="G20" i="6" l="1"/>
  <c r="G19" i="6"/>
  <c r="E29" i="6"/>
  <c r="G23" i="6"/>
  <c r="E42" i="7" l="1"/>
  <c r="C42" i="7"/>
  <c r="D41" i="7"/>
  <c r="E40" i="7"/>
  <c r="D40" i="7"/>
  <c r="D39" i="7"/>
  <c r="E38" i="7"/>
  <c r="D38" i="7"/>
  <c r="E37" i="7"/>
  <c r="D37" i="7"/>
  <c r="D36" i="7"/>
  <c r="E35" i="7"/>
  <c r="D35" i="7"/>
  <c r="E34" i="7"/>
  <c r="D34" i="7"/>
  <c r="E26" i="7"/>
  <c r="E41" i="7" s="1"/>
  <c r="E24" i="7"/>
  <c r="F23" i="7" s="1"/>
  <c r="E21" i="7"/>
  <c r="F20" i="7"/>
  <c r="F19" i="7"/>
  <c r="E13" i="7"/>
  <c r="E39" i="7" s="1"/>
  <c r="F12" i="7"/>
  <c r="E10" i="7"/>
  <c r="E36" i="7" s="1"/>
  <c r="F8" i="7"/>
  <c r="D4" i="7"/>
  <c r="G19" i="7" l="1"/>
  <c r="E43" i="7"/>
  <c r="G42" i="7" s="1"/>
  <c r="F38" i="7"/>
  <c r="G38" i="7" s="1"/>
  <c r="G23" i="7"/>
  <c r="E28" i="7"/>
  <c r="G27" i="7" s="1"/>
  <c r="F34" i="7"/>
  <c r="G34" i="7" s="1"/>
  <c r="F9" i="7"/>
  <c r="G20" i="7" l="1"/>
  <c r="F35" i="7"/>
  <c r="G35" i="7" s="1"/>
  <c r="E17" i="7"/>
  <c r="E29" i="7" l="1"/>
  <c r="G16" i="7"/>
  <c r="G8" i="7"/>
  <c r="G12" i="7"/>
  <c r="G9" i="7"/>
  <c r="F36" i="8" l="1"/>
  <c r="F23" i="8"/>
  <c r="F20" i="8"/>
  <c r="F19" i="8"/>
  <c r="E28" i="8" s="1"/>
  <c r="F12" i="8"/>
  <c r="F9" i="8"/>
  <c r="F8" i="8"/>
  <c r="E17" i="8" s="1"/>
  <c r="D4" i="8"/>
  <c r="G8" i="8" l="1"/>
  <c r="E29" i="8"/>
  <c r="G16" i="8"/>
  <c r="G12" i="8"/>
  <c r="G23" i="8"/>
  <c r="G19" i="8"/>
  <c r="G27" i="8"/>
  <c r="G20" i="8"/>
  <c r="G9" i="8"/>
  <c r="E42" i="3" l="1"/>
  <c r="E43" i="3" s="1"/>
  <c r="C42" i="3"/>
  <c r="D41" i="3"/>
  <c r="D40" i="3"/>
  <c r="D39" i="3"/>
  <c r="D38" i="3"/>
  <c r="D37" i="3"/>
  <c r="D36" i="3"/>
  <c r="D35" i="3"/>
  <c r="D34" i="3"/>
  <c r="E27" i="3"/>
  <c r="E25" i="3"/>
  <c r="F24" i="3" s="1"/>
  <c r="E22" i="3"/>
  <c r="F21" i="3" s="1"/>
  <c r="F20" i="3"/>
  <c r="E14" i="3"/>
  <c r="F13" i="3"/>
  <c r="E18" i="3" s="1"/>
  <c r="E11" i="3"/>
  <c r="F10" i="3"/>
  <c r="F9" i="3"/>
  <c r="D5" i="3"/>
  <c r="G10" i="3" l="1"/>
  <c r="E29" i="3"/>
  <c r="G28" i="3" s="1"/>
  <c r="G17" i="3"/>
  <c r="G9" i="3"/>
  <c r="G38" i="3"/>
  <c r="G34" i="3"/>
  <c r="G35" i="3"/>
  <c r="G13" i="3"/>
  <c r="G42" i="3"/>
  <c r="G20" i="3" l="1"/>
  <c r="G21" i="3"/>
  <c r="E30" i="3"/>
  <c r="G24" i="3"/>
  <c r="F6" i="1" l="1"/>
  <c r="E14" i="1"/>
  <c r="G6" i="1" l="1"/>
  <c r="G13" i="1"/>
  <c r="G5" i="1"/>
  <c r="F9" i="1"/>
  <c r="G9" i="1" s="1"/>
</calcChain>
</file>

<file path=xl/sharedStrings.xml><?xml version="1.0" encoding="utf-8"?>
<sst xmlns="http://schemas.openxmlformats.org/spreadsheetml/2006/main" count="438" uniqueCount="60">
  <si>
    <t>VALOARE SDL COMPONENTA A</t>
  </si>
  <si>
    <t>Suprafata TERITORIU GAL</t>
  </si>
  <si>
    <t>Populație TERITORIU GAL</t>
  </si>
  <si>
    <t>PRIORITATE</t>
  </si>
  <si>
    <t>MĂSURA</t>
  </si>
  <si>
    <t>INTENSITATEA SPRIJINULUI</t>
  </si>
  <si>
    <t>TOTAL COMPONENTA A</t>
  </si>
  <si>
    <t>TOTAL COMPONENTA B</t>
  </si>
  <si>
    <t>CONTRIBUȚIA PUBLICĂ NERAMBURSABILĂ MĂSURĂ (FEADR + BUGET NAȚIONAL)
EURO</t>
  </si>
  <si>
    <t>CONTRIBUȚIA PUBLICĂ NERAMBURSABILĂ/PRIORITATE (FEADR + BUGET NAȚIONAL)
EURO</t>
  </si>
  <si>
    <t>VALOARE TOTALĂ COMPONENTA A (EURO)</t>
  </si>
  <si>
    <t>TOTAL GENERAL (COMPONENTA A+ COMPONENTA B)</t>
  </si>
  <si>
    <r>
      <t>COMPONENTA A</t>
    </r>
    <r>
      <rPr>
        <b/>
        <vertAlign val="superscript"/>
        <sz val="11"/>
        <color rgb="FF3F3F76"/>
        <rFont val="Trebuchet MS"/>
        <family val="2"/>
        <charset val="238"/>
      </rPr>
      <t>1</t>
    </r>
  </si>
  <si>
    <r>
      <t>VALOARE PROCENTUALĂ</t>
    </r>
    <r>
      <rPr>
        <b/>
        <vertAlign val="superscript"/>
        <sz val="11"/>
        <color rgb="FF3F3F76"/>
        <rFont val="Trebuchet MS"/>
        <family val="2"/>
        <charset val="238"/>
      </rPr>
      <t>4</t>
    </r>
    <r>
      <rPr>
        <b/>
        <sz val="11"/>
        <color rgb="FF3F3F76"/>
        <rFont val="Trebuchet MS"/>
        <family val="2"/>
        <charset val="238"/>
      </rPr>
      <t xml:space="preserve"> (%)</t>
    </r>
  </si>
  <si>
    <r>
      <t>Cheltuieli de funcționare și animare</t>
    </r>
    <r>
      <rPr>
        <b/>
        <vertAlign val="superscript"/>
        <sz val="11"/>
        <color rgb="FF3F3F76"/>
        <rFont val="Trebuchet MS"/>
        <family val="2"/>
        <charset val="238"/>
      </rPr>
      <t>3</t>
    </r>
  </si>
  <si>
    <r>
      <t>COMPONENTA B</t>
    </r>
    <r>
      <rPr>
        <b/>
        <vertAlign val="superscript"/>
        <sz val="11"/>
        <color rgb="FF3F3F76"/>
        <rFont val="Trebuchet MS"/>
        <family val="2"/>
        <charset val="238"/>
      </rPr>
      <t xml:space="preserve">2 </t>
    </r>
  </si>
  <si>
    <t>50%, 70%, 90%</t>
  </si>
  <si>
    <t>70%,  90%</t>
  </si>
  <si>
    <t>M01 - Acțiuni de informare si instruire în teritorilu GAL „Codrii Pașcanilor”(P1, DI 1A)</t>
  </si>
  <si>
    <t>M02 - Sprijin pentru ferme mici în teritorilu GAL „Codrii Pașcanilor”(P2, DI 2A)</t>
  </si>
  <si>
    <t>M03 - Investitii in modernizarea si dezvoltarea exploatațiilor agricole în teritorilu GAL „Codrii Pașcanilor”(P2, DI 2A)</t>
  </si>
  <si>
    <t>M04 - Sprijin pentru instalarea tinerilor fermieri în teritorilu GAL „Codrii Pașcanilor”(P2, DI 2B)</t>
  </si>
  <si>
    <t>M05 - Investitii pentru dezvoltarea sectorului non-agricol în teritorilu GAL „Codrii Pașcanilor”(P6, DI 6A)</t>
  </si>
  <si>
    <t>M06 - Investitii pentru dezvoltare rurala în teritorilu GAL „Codrii Pașcanilor”(P6, DI 6B)</t>
  </si>
  <si>
    <t>M07 - Investitii pentru stimularea incluziunii sociale a rromilor în teritorilu GAL „Codrii Pașcanilor”(P6, DI 6B)</t>
  </si>
  <si>
    <t>M08 - Sustinerea activitatilor cu caracter social în teritoriul GAL „Codrii Pașcanilor”(P6, DI 6B)</t>
  </si>
  <si>
    <t>90%,100%</t>
  </si>
  <si>
    <t xml:space="preserve">Aprobat,
Presedinte
G.A.L. “Codrii Pascanilor”
</t>
  </si>
  <si>
    <t>Componenta A+B</t>
  </si>
  <si>
    <t xml:space="preserve">TOTAL GENERAL </t>
  </si>
  <si>
    <t xml:space="preserve">COMPONENTA A+B </t>
  </si>
  <si>
    <t>M07 - Investitii pentru stimularea incluziunii sociale a minoritatilor în teritoriul GAL „Codrii Pașcanilor”(P6, DI 6B)</t>
  </si>
  <si>
    <t>M06 - Investitii pentru dezvoltare rurala în teritoriul GAL „Codrii Pașcanilor”(P6, DI 6B)</t>
  </si>
  <si>
    <t>M05 - Investitii pentru dezvoltarea sectorului non-agricol în teritoriul GAL „Codrii Pașcanilor”(P6, DI 6A)</t>
  </si>
  <si>
    <t>M01 - Acțiuni de informare si instruire în teritoriul GAL „Codrii Pașcanilor”(P1, DI 1A)</t>
  </si>
  <si>
    <t>M02 - Sprijin pentru ferme mici în teritoriul GAL „Codrii Pașcanilor”(P2, DI 2A)</t>
  </si>
  <si>
    <t>M03 - Investitii in modernizarea si dezvoltarea exploatațiilor agricole în teritoriul GAL „Codrii Pașcanilor”(P2, DI 2A)</t>
  </si>
  <si>
    <t>M04 - Sprijin pentru instalarea tinerilor fermieri în teritoriul GAL „Codrii Pașcanilor”(P2, DI 2B)</t>
  </si>
  <si>
    <t>Cheltuieli de funcționare și animare</t>
  </si>
  <si>
    <t xml:space="preserve">Anexa 4 - Planul de finantare V5 </t>
  </si>
  <si>
    <t>70%, 90%</t>
  </si>
  <si>
    <t>90%, 100%</t>
  </si>
  <si>
    <t>Anexa 4 - Planul de finantare</t>
  </si>
  <si>
    <r>
      <t>[1]</t>
    </r>
    <r>
      <rPr>
        <b/>
        <sz val="11"/>
        <color theme="3"/>
        <rFont val="Trebuchet MS"/>
        <family val="2"/>
        <charset val="238"/>
      </rPr>
      <t xml:space="preserve"> Va fi completată cu valoarea aferentă teritoriului și populației vizate de SDL, exprimată în Euro.</t>
    </r>
  </si>
  <si>
    <r>
      <t>[2]</t>
    </r>
    <r>
      <rPr>
        <b/>
        <sz val="11"/>
        <color theme="3"/>
        <rFont val="Trebuchet MS"/>
        <family val="2"/>
        <charset val="238"/>
      </rPr>
      <t xml:space="preserve"> Nu va fi completată la momentul depunerii SDL. Valoarea aferentă componentei B va fi comunicată ulterior publicării raportului final de selecție, în vederea definitivării planului de finanțare.</t>
    </r>
  </si>
  <si>
    <r>
      <t>[3]</t>
    </r>
    <r>
      <rPr>
        <b/>
        <sz val="11"/>
        <color theme="3"/>
        <rFont val="Trebuchet MS"/>
        <family val="2"/>
        <charset val="238"/>
      </rPr>
      <t xml:space="preserve"> Valoarea nu trebuie să depășească 20% (25% pentru Delta Dunării) din costurile publice totale efectuate pentru această strategie.</t>
    </r>
  </si>
  <si>
    <r>
      <rPr>
        <b/>
        <vertAlign val="superscript"/>
        <sz val="11"/>
        <color theme="3"/>
        <rFont val="Trebuchet MS"/>
        <family val="2"/>
        <charset val="238"/>
      </rPr>
      <t xml:space="preserve">[4] </t>
    </r>
    <r>
      <rPr>
        <b/>
        <sz val="11"/>
        <color theme="3"/>
        <rFont val="Trebuchet MS"/>
        <family val="2"/>
        <charset val="238"/>
      </rPr>
      <t>Va fi indicată valoarea procentuală pe fiecare prioritate raportată la costurile publice totale efectuate pentru această strategie.</t>
    </r>
  </si>
  <si>
    <t>CONTRACT 1</t>
  </si>
  <si>
    <t>CONTRACT 2</t>
  </si>
  <si>
    <t>CONTRACT 3</t>
  </si>
  <si>
    <r>
      <t xml:space="preserve">COMPONENTA A+B </t>
    </r>
    <r>
      <rPr>
        <b/>
        <sz val="18"/>
        <color rgb="FFFF0000"/>
        <rFont val="Trebuchet MS"/>
        <family val="2"/>
      </rPr>
      <t>PROPUS</t>
    </r>
  </si>
  <si>
    <r>
      <t>Anexa 4 - Planul de finantare</t>
    </r>
    <r>
      <rPr>
        <b/>
        <sz val="12"/>
        <color rgb="FFFF0000"/>
        <rFont val="Trebuchet MS"/>
        <family val="2"/>
      </rPr>
      <t xml:space="preserve"> </t>
    </r>
  </si>
  <si>
    <r>
      <t>Anexa 4 - Planul de finantare</t>
    </r>
    <r>
      <rPr>
        <b/>
        <sz val="12"/>
        <color rgb="FFFF0000"/>
        <rFont val="Trebuchet MS"/>
        <family val="2"/>
      </rPr>
      <t xml:space="preserve"> PROPUS</t>
    </r>
  </si>
  <si>
    <t>M06 inchisa, proiecte selectate in valoare de 533844 eur, diferenta de 16156 care va fi realocata dupa cum urmeaza:</t>
  </si>
  <si>
    <t>10000 euro pe M07, rezulta suma de 30.00,98 eur</t>
  </si>
  <si>
    <t xml:space="preserve">6156 euro pe M08, rezultand suma de 119.466,50 euro </t>
  </si>
  <si>
    <t>ASOCIATIA GAL „Codrii Pașcanilor”</t>
  </si>
  <si>
    <r>
      <t>VALOARE PROCENTUALĂ</t>
    </r>
    <r>
      <rPr>
        <b/>
        <vertAlign val="superscript"/>
        <sz val="10"/>
        <color rgb="FF3F3F76"/>
        <rFont val="Trebuchet MS"/>
        <family val="2"/>
      </rPr>
      <t>4</t>
    </r>
    <r>
      <rPr>
        <b/>
        <sz val="10"/>
        <color rgb="FF3F3F76"/>
        <rFont val="Trebuchet MS"/>
        <family val="2"/>
      </rPr>
      <t xml:space="preserve"> (%)</t>
    </r>
  </si>
  <si>
    <r>
      <t>Anexa 4 - Planul de finantare V7 - Modif SDL7 (</t>
    </r>
    <r>
      <rPr>
        <b/>
        <sz val="16"/>
        <color rgb="FFFF0000"/>
        <rFont val="Trebuchet MS"/>
        <family val="2"/>
      </rPr>
      <t xml:space="preserve"> PROPUS )</t>
    </r>
  </si>
  <si>
    <t xml:space="preserve">Anexa 4 - Planul de finantare V6 - Modif SDL 6 (PROPUS)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</si>
</sst>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l_e_i_-;\-* #,##0.00\ _l_e_i_-;_-* &quot;-&quot;??\ _l_e_i_-;_-@_-"/>
    <numFmt numFmtId="165" formatCode="_(* #,##0.00_);_(* \(#,##0.00\);_(* &quot;-&quot;??_);_(@_)"/>
    <numFmt numFmtId="166" formatCode="_-* #,##0.00\ _R_O_N_-;\-* #,##0.00\ _R_O_N_-;_-* &quot;-&quot;??\ _R_O_N_-;_-@_-"/>
    <numFmt numFmtId="167" formatCode="#,##0.00_ ;\-#,##0.00\ "/>
  </numFmts>
  <fonts count="50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b/>
      <sz val="11"/>
      <color rgb="FF3F3F76"/>
      <name val="Trebuchet MS"/>
      <family val="2"/>
      <charset val="238"/>
    </font>
    <font>
      <b/>
      <vertAlign val="superscript"/>
      <sz val="11"/>
      <color rgb="FF3F3F76"/>
      <name val="Trebuchet MS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rgb="FF3F3F76"/>
      <name val="Trebuchet MS"/>
      <family val="2"/>
    </font>
    <font>
      <b/>
      <sz val="11"/>
      <color rgb="FFFF0000"/>
      <name val="Trebuchet MS"/>
      <family val="2"/>
      <charset val="238"/>
    </font>
    <font>
      <b/>
      <sz val="18"/>
      <color rgb="FF3F3F76"/>
      <name val="Trebuchet MS"/>
      <family val="2"/>
      <charset val="238"/>
    </font>
    <font>
      <b/>
      <sz val="11"/>
      <color theme="4" tint="-0.499984740745262"/>
      <name val="Trebuchet MS"/>
      <family val="2"/>
    </font>
    <font>
      <b/>
      <sz val="12"/>
      <color theme="1"/>
      <name val="Trebuchet MS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Trebuchet MS"/>
      <family val="2"/>
      <charset val="238"/>
    </font>
    <font>
      <b/>
      <sz val="11"/>
      <color theme="3" tint="-0.499984740745262"/>
      <name val="Trebuchet MS"/>
      <family val="2"/>
    </font>
    <font>
      <b/>
      <sz val="12"/>
      <color theme="4" tint="-0.499984740745262"/>
      <name val="Trebuchet MS"/>
      <family val="2"/>
    </font>
    <font>
      <sz val="12"/>
      <color rgb="FF3F3F76"/>
      <name val="Trebuchet MS"/>
      <family val="2"/>
      <charset val="238"/>
    </font>
    <font>
      <b/>
      <sz val="11"/>
      <color theme="1"/>
      <name val="Trebuchet MS"/>
      <family val="2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Trebuchet MS"/>
      <family val="2"/>
    </font>
    <font>
      <b/>
      <sz val="16"/>
      <color rgb="FF3F3F76"/>
      <name val="Trebuchet MS"/>
      <family val="2"/>
    </font>
    <font>
      <b/>
      <sz val="16"/>
      <color rgb="FFFF0000"/>
      <name val="Trebuchet MS"/>
      <family val="2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Trebuchet MS"/>
      <family val="2"/>
    </font>
    <font>
      <b/>
      <sz val="10"/>
      <color theme="3" tint="-0.499984740745262"/>
      <name val="Trebuchet MS"/>
      <family val="2"/>
    </font>
    <font>
      <b/>
      <sz val="10"/>
      <color rgb="FFFF0000"/>
      <name val="Trebuchet MS"/>
      <family val="2"/>
    </font>
    <font>
      <b/>
      <sz val="11"/>
      <name val="Trebuchet MS"/>
      <family val="2"/>
    </font>
    <font>
      <b/>
      <sz val="11"/>
      <color rgb="FFC00000"/>
      <name val="Trebuchet MS"/>
      <family val="2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b/>
      <sz val="18"/>
      <color rgb="FFFF0000"/>
      <name val="Trebuchet MS"/>
      <family val="2"/>
    </font>
    <font>
      <b/>
      <sz val="16"/>
      <color rgb="FF3F3F76"/>
      <name val="Trebuchet MS"/>
      <family val="2"/>
      <charset val="238"/>
    </font>
    <font>
      <sz val="16"/>
      <color theme="4" tint="-0.499984740745262"/>
      <name val="Trebuchet MS"/>
      <family val="2"/>
    </font>
    <font>
      <b/>
      <sz val="12"/>
      <color rgb="FF3F3F76"/>
      <name val="Trebuchet MS"/>
      <family val="2"/>
      <charset val="238"/>
    </font>
    <font>
      <b/>
      <sz val="12"/>
      <color rgb="FFFF0000"/>
      <name val="Trebuchet MS"/>
      <family val="2"/>
    </font>
    <font>
      <b/>
      <sz val="16"/>
      <color theme="1"/>
      <name val="Trebuchet MS"/>
      <family val="2"/>
    </font>
    <font>
      <b/>
      <sz val="10"/>
      <color rgb="FF3F3F76"/>
      <name val="Trebuchet MS"/>
      <family val="2"/>
    </font>
    <font>
      <b/>
      <vertAlign val="superscript"/>
      <sz val="10"/>
      <color rgb="FF3F3F76"/>
      <name val="Trebuchet MS"/>
      <family val="2"/>
    </font>
    <font>
      <b/>
      <sz val="10"/>
      <color theme="4" tint="-0.499984740745262"/>
      <name val="Trebuchet MS"/>
      <family val="2"/>
    </font>
    <font>
      <b/>
      <sz val="12"/>
      <color rgb="FF00B050"/>
      <name val="Trebuchet MS"/>
      <family val="2"/>
    </font>
    <font>
      <b/>
      <sz val="11"/>
      <color rgb="FF00B050"/>
      <name val="Trebuchet MS"/>
      <family val="2"/>
    </font>
    <font>
      <b/>
      <sz val="10"/>
      <name val="Trebuchet MS"/>
      <family val="2"/>
      <charset val="238"/>
    </font>
    <font>
      <b/>
      <sz val="10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BCF1AD"/>
        <bgColor indexed="64"/>
      </patternFill>
    </fill>
    <fill>
      <patternFill patternType="solid">
        <fgColor rgb="FFFBCDEE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 style="medium">
        <color theme="7" tint="-0.249977111117893"/>
      </top>
      <bottom/>
      <diagonal/>
    </border>
    <border>
      <left style="thin">
        <color rgb="FF7F7F7F"/>
      </left>
      <right style="thin">
        <color rgb="FF7F7F7F"/>
      </right>
      <top style="medium">
        <color theme="7" tint="-0.249977111117893"/>
      </top>
      <bottom style="thin">
        <color rgb="FF7F7F7F"/>
      </bottom>
      <diagonal/>
    </border>
    <border>
      <left style="thin">
        <color rgb="FF7F7F7F"/>
      </left>
      <right style="medium">
        <color theme="7" tint="-0.249977111117893"/>
      </right>
      <top style="medium">
        <color theme="7" tint="-0.249977111117893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/>
      <diagonal/>
    </border>
    <border>
      <left style="thin">
        <color rgb="FF7F7F7F"/>
      </left>
      <right style="medium">
        <color theme="7" tint="-0.249977111117893"/>
      </right>
      <top style="thin">
        <color rgb="FF7F7F7F"/>
      </top>
      <bottom/>
      <diagonal/>
    </border>
    <border>
      <left style="thin">
        <color rgb="FF7F7F7F"/>
      </left>
      <right style="medium">
        <color theme="7" tint="-0.249977111117893"/>
      </right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theme="7" tint="-0.249977111117893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 style="medium">
        <color theme="7" tint="-0.249977111117893"/>
      </bottom>
      <diagonal/>
    </border>
    <border>
      <left style="thin">
        <color rgb="FF7F7F7F"/>
      </left>
      <right/>
      <top style="thin">
        <color rgb="FF7F7F7F"/>
      </top>
      <bottom style="medium">
        <color theme="7" tint="-0.249977111117893"/>
      </bottom>
      <diagonal/>
    </border>
    <border>
      <left/>
      <right/>
      <top style="thin">
        <color rgb="FF7F7F7F"/>
      </top>
      <bottom style="medium">
        <color theme="7" tint="-0.249977111117893"/>
      </bottom>
      <diagonal/>
    </border>
    <border>
      <left/>
      <right style="thin">
        <color rgb="FF7F7F7F"/>
      </right>
      <top style="thin">
        <color rgb="FF7F7F7F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rgb="FF7F7F7F"/>
      </top>
      <bottom style="medium">
        <color theme="7" tint="-0.249977111117893"/>
      </bottom>
      <diagonal/>
    </border>
    <border>
      <left style="thin">
        <color rgb="FF7F7F7F"/>
      </left>
      <right/>
      <top style="thin">
        <color rgb="FF7F7F7F"/>
      </top>
      <bottom style="thin">
        <color indexed="64"/>
      </bottom>
      <diagonal/>
    </border>
    <border>
      <left/>
      <right/>
      <top style="thin">
        <color rgb="FF7F7F7F"/>
      </top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/>
      <right style="medium">
        <color theme="7" tint="-0.249977111117893"/>
      </right>
      <top style="thin">
        <color rgb="FF7F7F7F"/>
      </top>
      <bottom style="thin">
        <color indexed="64"/>
      </bottom>
      <diagonal/>
    </border>
    <border>
      <left style="medium">
        <color theme="7" tint="-0.249977111117893"/>
      </left>
      <right/>
      <top style="thin">
        <color indexed="64"/>
      </top>
      <bottom style="medium">
        <color theme="7" tint="-0.249977111117893"/>
      </bottom>
      <diagonal/>
    </border>
    <border>
      <left/>
      <right/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indexed="64"/>
      </top>
      <bottom style="medium">
        <color theme="7" tint="-0.249977111117893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 style="medium">
        <color theme="7" tint="-0.249977111117893"/>
      </right>
      <top/>
      <bottom/>
      <diagonal/>
    </border>
    <border>
      <left style="thin">
        <color rgb="FF7F7F7F"/>
      </left>
      <right style="thin">
        <color rgb="FF7F7F7F"/>
      </right>
      <top style="medium">
        <color theme="7" tint="-0.249977111117893"/>
      </top>
      <bottom/>
      <diagonal/>
    </border>
    <border>
      <left style="thin">
        <color rgb="FF7F7F7F"/>
      </left>
      <right style="medium">
        <color theme="7" tint="-0.249977111117893"/>
      </right>
      <top style="medium">
        <color theme="7" tint="-0.24997711111789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7F7F7F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166" fontId="9" fillId="0" borderId="0" applyFont="0" applyFill="0" applyBorder="0" applyAlignment="0" applyProtection="0"/>
  </cellStyleXfs>
  <cellXfs count="294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7" fillId="2" borderId="5" xfId="1" applyFont="1" applyBorder="1" applyAlignment="1">
      <alignment horizontal="center" vertical="center" wrapText="1"/>
    </xf>
    <xf numFmtId="0" fontId="7" fillId="2" borderId="6" xfId="1" applyFont="1" applyBorder="1" applyAlignment="1">
      <alignment horizontal="center" vertical="center" wrapText="1"/>
    </xf>
    <xf numFmtId="0" fontId="7" fillId="4" borderId="10" xfId="1" applyFont="1" applyFill="1" applyBorder="1" applyAlignment="1">
      <alignment horizontal="center" wrapText="1"/>
    </xf>
    <xf numFmtId="9" fontId="7" fillId="3" borderId="2" xfId="1" applyNumberFormat="1" applyFont="1" applyFill="1" applyBorder="1" applyAlignment="1">
      <alignment horizontal="right" vertical="center" wrapText="1"/>
    </xf>
    <xf numFmtId="0" fontId="7" fillId="3" borderId="2" xfId="1" applyFont="1" applyFill="1" applyBorder="1" applyAlignment="1">
      <alignment horizontal="left" vertical="center" wrapText="1"/>
    </xf>
    <xf numFmtId="4" fontId="7" fillId="3" borderId="1" xfId="1" applyNumberFormat="1" applyFont="1" applyFill="1" applyAlignment="1">
      <alignment horizontal="center" vertical="center" wrapText="1"/>
    </xf>
    <xf numFmtId="3" fontId="7" fillId="3" borderId="1" xfId="1" applyNumberFormat="1" applyFont="1" applyFill="1" applyAlignment="1">
      <alignment horizontal="center" vertical="center" wrapText="1"/>
    </xf>
    <xf numFmtId="0" fontId="7" fillId="2" borderId="1" xfId="1" applyFont="1" applyAlignment="1">
      <alignment horizontal="center" vertical="center" wrapText="1"/>
    </xf>
    <xf numFmtId="0" fontId="7" fillId="4" borderId="10" xfId="1" applyFont="1" applyFill="1" applyBorder="1" applyAlignment="1">
      <alignment horizontal="center" vertical="center" wrapText="1"/>
    </xf>
    <xf numFmtId="10" fontId="7" fillId="4" borderId="12" xfId="1" applyNumberFormat="1" applyFont="1" applyFill="1" applyBorder="1" applyAlignment="1">
      <alignment horizontal="center" vertical="center" wrapText="1"/>
    </xf>
    <xf numFmtId="4" fontId="7" fillId="3" borderId="1" xfId="1" applyNumberFormat="1" applyFont="1" applyFill="1" applyAlignment="1">
      <alignment horizontal="right" vertical="center" wrapText="1"/>
    </xf>
    <xf numFmtId="3" fontId="7" fillId="3" borderId="1" xfId="1" applyNumberFormat="1" applyFont="1" applyFill="1" applyAlignment="1">
      <alignment wrapText="1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 wrapText="1"/>
    </xf>
    <xf numFmtId="0" fontId="0" fillId="0" borderId="0" xfId="0" applyBorder="1"/>
    <xf numFmtId="4" fontId="11" fillId="3" borderId="1" xfId="1" applyNumberFormat="1" applyFont="1" applyFill="1" applyAlignment="1">
      <alignment horizontal="right" vertical="center" wrapText="1"/>
    </xf>
    <xf numFmtId="4" fontId="11" fillId="3" borderId="1" xfId="1" applyNumberFormat="1" applyFont="1" applyFill="1" applyAlignment="1">
      <alignment vertical="center" wrapText="1"/>
    </xf>
    <xf numFmtId="0" fontId="12" fillId="0" borderId="0" xfId="1" applyFont="1" applyFill="1" applyBorder="1" applyAlignment="1">
      <alignment horizontal="center" wrapText="1"/>
    </xf>
    <xf numFmtId="0" fontId="7" fillId="2" borderId="29" xfId="1" applyFont="1" applyBorder="1" applyAlignment="1">
      <alignment horizontal="center" vertical="center" wrapText="1"/>
    </xf>
    <xf numFmtId="0" fontId="7" fillId="2" borderId="30" xfId="1" applyFont="1" applyBorder="1" applyAlignment="1">
      <alignment horizontal="center" vertical="center" wrapText="1"/>
    </xf>
    <xf numFmtId="0" fontId="7" fillId="3" borderId="10" xfId="1" applyFont="1" applyFill="1" applyBorder="1" applyAlignment="1">
      <alignment wrapText="1"/>
    </xf>
    <xf numFmtId="0" fontId="7" fillId="3" borderId="32" xfId="1" applyFont="1" applyFill="1" applyBorder="1" applyAlignment="1">
      <alignment horizontal="left" vertical="center" wrapText="1"/>
    </xf>
    <xf numFmtId="9" fontId="13" fillId="0" borderId="31" xfId="1" applyNumberFormat="1" applyFont="1" applyFill="1" applyBorder="1" applyAlignment="1">
      <alignment horizontal="center" vertical="center" wrapText="1"/>
    </xf>
    <xf numFmtId="0" fontId="7" fillId="3" borderId="31" xfId="1" applyFont="1" applyFill="1" applyBorder="1" applyAlignment="1">
      <alignment wrapText="1"/>
    </xf>
    <xf numFmtId="0" fontId="13" fillId="0" borderId="31" xfId="0" applyFont="1" applyBorder="1"/>
    <xf numFmtId="0" fontId="13" fillId="0" borderId="31" xfId="0" applyFont="1" applyBorder="1" applyAlignment="1">
      <alignment horizontal="center"/>
    </xf>
    <xf numFmtId="10" fontId="13" fillId="0" borderId="31" xfId="0" applyNumberFormat="1" applyFont="1" applyBorder="1" applyAlignment="1">
      <alignment horizont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9" fontId="17" fillId="0" borderId="33" xfId="1" applyNumberFormat="1" applyFont="1" applyFill="1" applyBorder="1" applyAlignment="1">
      <alignment horizontal="center" vertical="center" wrapText="1"/>
    </xf>
    <xf numFmtId="165" fontId="17" fillId="0" borderId="31" xfId="0" applyNumberFormat="1" applyFont="1" applyBorder="1" applyAlignment="1">
      <alignment horizontal="center" vertical="center" wrapText="1"/>
    </xf>
    <xf numFmtId="4" fontId="13" fillId="0" borderId="31" xfId="0" applyNumberFormat="1" applyFont="1" applyBorder="1" applyAlignment="1">
      <alignment horizontal="right" vertical="center" wrapText="1"/>
    </xf>
    <xf numFmtId="0" fontId="19" fillId="0" borderId="0" xfId="1" applyFont="1" applyFill="1" applyBorder="1" applyAlignment="1">
      <alignment horizontal="center" wrapText="1"/>
    </xf>
    <xf numFmtId="165" fontId="20" fillId="0" borderId="31" xfId="0" applyNumberFormat="1" applyFont="1" applyBorder="1" applyAlignment="1">
      <alignment horizontal="center" vertical="center" wrapText="1"/>
    </xf>
    <xf numFmtId="165" fontId="22" fillId="0" borderId="31" xfId="0" applyNumberFormat="1" applyFont="1" applyBorder="1" applyAlignment="1">
      <alignment horizontal="center" vertical="center" wrapText="1"/>
    </xf>
    <xf numFmtId="0" fontId="23" fillId="0" borderId="0" xfId="1" applyFont="1" applyFill="1" applyBorder="1" applyAlignment="1">
      <alignment vertical="center"/>
    </xf>
    <xf numFmtId="4" fontId="20" fillId="0" borderId="31" xfId="0" applyNumberFormat="1" applyFont="1" applyBorder="1" applyAlignment="1">
      <alignment horizontal="right" vertical="center" wrapText="1"/>
    </xf>
    <xf numFmtId="167" fontId="0" fillId="0" borderId="0" xfId="0" applyNumberFormat="1"/>
    <xf numFmtId="0" fontId="25" fillId="0" borderId="0" xfId="0" applyFont="1"/>
    <xf numFmtId="0" fontId="26" fillId="0" borderId="0" xfId="0" applyFont="1"/>
    <xf numFmtId="165" fontId="27" fillId="0" borderId="31" xfId="0" applyNumberFormat="1" applyFont="1" applyBorder="1" applyAlignment="1">
      <alignment horizontal="center" vertical="center" wrapText="1"/>
    </xf>
    <xf numFmtId="165" fontId="27" fillId="0" borderId="33" xfId="0" applyNumberFormat="1" applyFont="1" applyBorder="1" applyAlignment="1">
      <alignment horizontal="center" vertical="center" wrapText="1"/>
    </xf>
    <xf numFmtId="165" fontId="28" fillId="0" borderId="31" xfId="0" applyNumberFormat="1" applyFont="1" applyBorder="1" applyAlignment="1">
      <alignment horizontal="center" vertical="center" wrapText="1"/>
    </xf>
    <xf numFmtId="165" fontId="29" fillId="0" borderId="3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165" fontId="0" fillId="0" borderId="0" xfId="0" applyNumberFormat="1"/>
    <xf numFmtId="43" fontId="5" fillId="0" borderId="0" xfId="0" applyNumberFormat="1" applyFont="1"/>
    <xf numFmtId="0" fontId="7" fillId="3" borderId="2" xfId="1" applyFont="1" applyFill="1" applyBorder="1" applyAlignment="1">
      <alignment horizontal="center" vertical="center" wrapText="1"/>
    </xf>
    <xf numFmtId="10" fontId="13" fillId="0" borderId="31" xfId="0" applyNumberFormat="1" applyFont="1" applyBorder="1" applyAlignment="1">
      <alignment horizontal="center" vertical="center" wrapText="1"/>
    </xf>
    <xf numFmtId="4" fontId="7" fillId="3" borderId="2" xfId="1" applyNumberFormat="1" applyFont="1" applyFill="1" applyBorder="1" applyAlignment="1">
      <alignment horizontal="right" vertical="center" wrapText="1"/>
    </xf>
    <xf numFmtId="10" fontId="7" fillId="3" borderId="8" xfId="1" applyNumberFormat="1" applyFont="1" applyFill="1" applyBorder="1" applyAlignment="1">
      <alignment horizontal="center" vertical="center" wrapText="1"/>
    </xf>
    <xf numFmtId="0" fontId="7" fillId="3" borderId="1" xfId="1" applyFont="1" applyFill="1" applyAlignment="1">
      <alignment wrapText="1"/>
    </xf>
    <xf numFmtId="9" fontId="7" fillId="3" borderId="1" xfId="1" applyNumberFormat="1" applyFont="1" applyFill="1" applyAlignment="1">
      <alignment horizontal="right" vertical="center" wrapText="1"/>
    </xf>
    <xf numFmtId="0" fontId="7" fillId="3" borderId="1" xfId="1" applyFont="1" applyFill="1" applyAlignment="1">
      <alignment horizontal="right" vertical="center" wrapText="1"/>
    </xf>
    <xf numFmtId="0" fontId="7" fillId="3" borderId="1" xfId="1" applyFont="1" applyFill="1" applyAlignment="1">
      <alignment horizontal="left" vertical="center" wrapText="1"/>
    </xf>
    <xf numFmtId="166" fontId="7" fillId="3" borderId="1" xfId="2" applyFont="1" applyFill="1" applyBorder="1" applyAlignment="1">
      <alignment horizontal="right" vertical="center" wrapText="1"/>
    </xf>
    <xf numFmtId="166" fontId="11" fillId="3" borderId="1" xfId="2" applyFont="1" applyFill="1" applyBorder="1" applyAlignment="1">
      <alignment horizontal="right" vertical="center" wrapText="1"/>
    </xf>
    <xf numFmtId="49" fontId="10" fillId="0" borderId="0" xfId="0" applyNumberFormat="1" applyFont="1" applyAlignment="1">
      <alignment horizontal="center" wrapText="1"/>
    </xf>
    <xf numFmtId="0" fontId="6" fillId="0" borderId="0" xfId="0" applyFont="1" applyAlignment="1"/>
    <xf numFmtId="0" fontId="0" fillId="0" borderId="0" xfId="0" applyAlignment="1"/>
    <xf numFmtId="0" fontId="7" fillId="2" borderId="1" xfId="1" applyFont="1" applyAlignment="1">
      <alignment horizontal="center" wrapText="1"/>
    </xf>
    <xf numFmtId="0" fontId="3" fillId="0" borderId="0" xfId="0" applyFont="1" applyAlignment="1"/>
    <xf numFmtId="4" fontId="7" fillId="3" borderId="1" xfId="1" applyNumberFormat="1" applyFont="1" applyFill="1" applyAlignment="1">
      <alignment horizontal="center" wrapText="1"/>
    </xf>
    <xf numFmtId="3" fontId="7" fillId="3" borderId="1" xfId="1" applyNumberFormat="1" applyFont="1" applyFill="1" applyAlignment="1">
      <alignment horizont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/>
    <xf numFmtId="0" fontId="7" fillId="2" borderId="5" xfId="1" applyFont="1" applyBorder="1" applyAlignment="1">
      <alignment horizontal="center" wrapText="1"/>
    </xf>
    <xf numFmtId="0" fontId="7" fillId="3" borderId="2" xfId="1" applyFont="1" applyFill="1" applyBorder="1" applyAlignment="1">
      <alignment horizontal="center" wrapText="1"/>
    </xf>
    <xf numFmtId="9" fontId="7" fillId="3" borderId="2" xfId="1" applyNumberFormat="1" applyFont="1" applyFill="1" applyBorder="1" applyAlignment="1">
      <alignment horizontal="right" wrapText="1"/>
    </xf>
    <xf numFmtId="4" fontId="7" fillId="3" borderId="2" xfId="1" applyNumberFormat="1" applyFont="1" applyFill="1" applyBorder="1" applyAlignment="1">
      <alignment horizontal="right" wrapText="1"/>
    </xf>
    <xf numFmtId="10" fontId="7" fillId="3" borderId="8" xfId="1" applyNumberFormat="1" applyFont="1" applyFill="1" applyBorder="1" applyAlignment="1">
      <alignment horizontal="center" wrapText="1"/>
    </xf>
    <xf numFmtId="0" fontId="7" fillId="3" borderId="2" xfId="1" applyFont="1" applyFill="1" applyBorder="1" applyAlignment="1">
      <alignment horizontal="left" wrapText="1"/>
    </xf>
    <xf numFmtId="9" fontId="7" fillId="3" borderId="1" xfId="1" applyNumberFormat="1" applyFont="1" applyFill="1" applyAlignment="1">
      <alignment horizontal="right" wrapText="1"/>
    </xf>
    <xf numFmtId="4" fontId="7" fillId="3" borderId="1" xfId="1" applyNumberFormat="1" applyFont="1" applyFill="1" applyAlignment="1">
      <alignment horizontal="right" wrapText="1"/>
    </xf>
    <xf numFmtId="0" fontId="7" fillId="3" borderId="1" xfId="1" applyFont="1" applyFill="1" applyAlignment="1">
      <alignment horizontal="right" wrapText="1"/>
    </xf>
    <xf numFmtId="4" fontId="11" fillId="3" borderId="1" xfId="1" applyNumberFormat="1" applyFont="1" applyFill="1" applyAlignment="1">
      <alignment horizontal="right" wrapText="1"/>
    </xf>
    <xf numFmtId="4" fontId="11" fillId="3" borderId="1" xfId="1" applyNumberFormat="1" applyFont="1" applyFill="1" applyAlignment="1">
      <alignment wrapText="1"/>
    </xf>
    <xf numFmtId="10" fontId="7" fillId="4" borderId="12" xfId="1" applyNumberFormat="1" applyFont="1" applyFill="1" applyBorder="1" applyAlignment="1">
      <alignment horizontal="center" wrapText="1"/>
    </xf>
    <xf numFmtId="0" fontId="7" fillId="3" borderId="1" xfId="1" applyFont="1" applyFill="1" applyAlignment="1">
      <alignment horizontal="left" wrapText="1"/>
    </xf>
    <xf numFmtId="166" fontId="7" fillId="3" borderId="1" xfId="2" applyFont="1" applyFill="1" applyBorder="1" applyAlignment="1">
      <alignment horizontal="right" wrapText="1"/>
    </xf>
    <xf numFmtId="166" fontId="11" fillId="3" borderId="1" xfId="2" applyFont="1" applyFill="1" applyBorder="1" applyAlignment="1">
      <alignment horizontal="right" wrapText="1"/>
    </xf>
    <xf numFmtId="0" fontId="2" fillId="0" borderId="0" xfId="0" applyFont="1" applyAlignment="1"/>
    <xf numFmtId="0" fontId="7" fillId="2" borderId="29" xfId="1" applyFont="1" applyBorder="1" applyAlignment="1">
      <alignment horizontal="center" wrapText="1"/>
    </xf>
    <xf numFmtId="0" fontId="7" fillId="2" borderId="30" xfId="1" applyFont="1" applyBorder="1" applyAlignment="1">
      <alignment horizontal="center" wrapText="1"/>
    </xf>
    <xf numFmtId="9" fontId="13" fillId="0" borderId="31" xfId="1" applyNumberFormat="1" applyFont="1" applyFill="1" applyBorder="1" applyAlignment="1">
      <alignment horizontal="center" wrapText="1"/>
    </xf>
    <xf numFmtId="10" fontId="13" fillId="0" borderId="31" xfId="0" applyNumberFormat="1" applyFont="1" applyBorder="1" applyAlignment="1">
      <alignment horizontal="center" wrapText="1"/>
    </xf>
    <xf numFmtId="0" fontId="7" fillId="3" borderId="32" xfId="1" applyFont="1" applyFill="1" applyBorder="1" applyAlignment="1">
      <alignment horizontal="left" wrapText="1"/>
    </xf>
    <xf numFmtId="165" fontId="22" fillId="0" borderId="31" xfId="0" applyNumberFormat="1" applyFont="1" applyBorder="1" applyAlignment="1">
      <alignment horizontal="center" wrapText="1"/>
    </xf>
    <xf numFmtId="0" fontId="13" fillId="0" borderId="31" xfId="0" applyFont="1" applyBorder="1" applyAlignment="1"/>
    <xf numFmtId="0" fontId="0" fillId="0" borderId="0" xfId="0" applyAlignment="1">
      <alignment vertical="center"/>
    </xf>
    <xf numFmtId="165" fontId="30" fillId="0" borderId="31" xfId="0" applyNumberFormat="1" applyFont="1" applyBorder="1" applyAlignment="1">
      <alignment horizontal="center" vertical="center" wrapText="1"/>
    </xf>
    <xf numFmtId="0" fontId="32" fillId="0" borderId="0" xfId="0" applyFont="1"/>
    <xf numFmtId="0" fontId="33" fillId="0" borderId="0" xfId="0" applyFont="1" applyAlignment="1">
      <alignment horizontal="center" vertical="center"/>
    </xf>
    <xf numFmtId="0" fontId="21" fillId="3" borderId="0" xfId="0" applyFont="1" applyFill="1" applyBorder="1"/>
    <xf numFmtId="0" fontId="5" fillId="0" borderId="0" xfId="0" applyFont="1" applyBorder="1"/>
    <xf numFmtId="9" fontId="5" fillId="0" borderId="0" xfId="0" applyNumberFormat="1" applyFont="1"/>
    <xf numFmtId="4" fontId="34" fillId="0" borderId="0" xfId="0" applyNumberFormat="1" applyFont="1"/>
    <xf numFmtId="4" fontId="35" fillId="0" borderId="0" xfId="0" applyNumberFormat="1" applyFont="1"/>
    <xf numFmtId="0" fontId="7" fillId="0" borderId="2" xfId="1" applyFont="1" applyFill="1" applyBorder="1" applyAlignment="1"/>
    <xf numFmtId="0" fontId="7" fillId="0" borderId="3" xfId="1" applyFont="1" applyFill="1" applyBorder="1" applyAlignment="1"/>
    <xf numFmtId="4" fontId="7" fillId="3" borderId="1" xfId="1" applyNumberFormat="1" applyFont="1" applyFill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3" xfId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3" fontId="7" fillId="3" borderId="1" xfId="1" applyNumberFormat="1" applyFont="1" applyFill="1" applyAlignment="1">
      <alignment vertical="center" wrapText="1"/>
    </xf>
    <xf numFmtId="0" fontId="10" fillId="0" borderId="0" xfId="0" applyFont="1" applyAlignment="1">
      <alignment vertical="center"/>
    </xf>
    <xf numFmtId="0" fontId="7" fillId="3" borderId="1" xfId="1" applyFont="1" applyFill="1" applyAlignment="1">
      <alignment vertical="center" wrapText="1"/>
    </xf>
    <xf numFmtId="0" fontId="2" fillId="0" borderId="0" xfId="0" applyFont="1" applyAlignment="1">
      <alignment vertical="center"/>
    </xf>
    <xf numFmtId="4" fontId="0" fillId="0" borderId="0" xfId="0" applyNumberFormat="1" applyAlignment="1">
      <alignment vertical="center"/>
    </xf>
    <xf numFmtId="164" fontId="36" fillId="0" borderId="36" xfId="2" applyNumberFormat="1" applyFont="1" applyBorder="1" applyAlignment="1">
      <alignment horizontal="right" vertical="center"/>
    </xf>
    <xf numFmtId="165" fontId="13" fillId="0" borderId="31" xfId="0" applyNumberFormat="1" applyFont="1" applyBorder="1" applyAlignment="1">
      <alignment horizontal="center" vertical="center" wrapText="1"/>
    </xf>
    <xf numFmtId="0" fontId="38" fillId="0" borderId="0" xfId="1" applyFont="1" applyFill="1" applyBorder="1" applyAlignment="1">
      <alignment horizontal="center" wrapText="1"/>
    </xf>
    <xf numFmtId="0" fontId="12" fillId="0" borderId="0" xfId="1" applyFont="1" applyFill="1" applyBorder="1" applyAlignment="1">
      <alignment horizontal="center" vertical="center" wrapText="1"/>
    </xf>
    <xf numFmtId="0" fontId="7" fillId="3" borderId="10" xfId="1" applyFont="1" applyFill="1" applyBorder="1" applyAlignment="1">
      <alignment vertical="center" wrapText="1"/>
    </xf>
    <xf numFmtId="0" fontId="7" fillId="3" borderId="31" xfId="1" applyFont="1" applyFill="1" applyBorder="1" applyAlignment="1">
      <alignment vertical="center" wrapText="1"/>
    </xf>
    <xf numFmtId="0" fontId="13" fillId="0" borderId="31" xfId="0" applyFont="1" applyBorder="1" applyAlignment="1">
      <alignment vertical="center"/>
    </xf>
    <xf numFmtId="0" fontId="13" fillId="0" borderId="31" xfId="0" applyFont="1" applyBorder="1" applyAlignment="1">
      <alignment horizontal="center" vertical="center"/>
    </xf>
    <xf numFmtId="10" fontId="13" fillId="0" borderId="31" xfId="0" applyNumberFormat="1" applyFont="1" applyBorder="1" applyAlignment="1">
      <alignment horizontal="center" vertical="center"/>
    </xf>
    <xf numFmtId="165" fontId="13" fillId="0" borderId="31" xfId="0" applyNumberFormat="1" applyFont="1" applyBorder="1" applyAlignment="1">
      <alignment horizontal="center" wrapText="1"/>
    </xf>
    <xf numFmtId="4" fontId="13" fillId="0" borderId="31" xfId="0" applyNumberFormat="1" applyFont="1" applyBorder="1" applyAlignment="1">
      <alignment horizontal="center" wrapText="1"/>
    </xf>
    <xf numFmtId="9" fontId="13" fillId="0" borderId="33" xfId="1" applyNumberFormat="1" applyFont="1" applyFill="1" applyBorder="1" applyAlignment="1">
      <alignment horizontal="center" wrapText="1"/>
    </xf>
    <xf numFmtId="165" fontId="22" fillId="0" borderId="33" xfId="0" applyNumberFormat="1" applyFont="1" applyBorder="1" applyAlignment="1">
      <alignment horizontal="center" wrapText="1"/>
    </xf>
    <xf numFmtId="0" fontId="0" fillId="7" borderId="0" xfId="0" applyFill="1" applyAlignment="1"/>
    <xf numFmtId="0" fontId="0" fillId="0" borderId="31" xfId="0" applyBorder="1" applyAlignment="1"/>
    <xf numFmtId="165" fontId="39" fillId="0" borderId="0" xfId="0" applyNumberFormat="1" applyFont="1" applyAlignment="1"/>
    <xf numFmtId="0" fontId="4" fillId="0" borderId="0" xfId="0" applyFont="1" applyAlignment="1"/>
    <xf numFmtId="0" fontId="5" fillId="0" borderId="0" xfId="0" applyFont="1" applyAlignment="1"/>
    <xf numFmtId="165" fontId="17" fillId="0" borderId="33" xfId="0" applyNumberFormat="1" applyFont="1" applyBorder="1" applyAlignment="1">
      <alignment horizontal="center" vertical="center" wrapText="1"/>
    </xf>
    <xf numFmtId="0" fontId="9" fillId="7" borderId="0" xfId="0" applyFont="1" applyFill="1" applyAlignment="1">
      <alignment vertical="center"/>
    </xf>
    <xf numFmtId="0" fontId="9" fillId="0" borderId="31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9" fillId="0" borderId="0" xfId="1" applyFont="1" applyFill="1" applyBorder="1" applyAlignment="1">
      <alignment horizontal="center" vertical="center" wrapText="1"/>
    </xf>
    <xf numFmtId="165" fontId="18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0" fillId="0" borderId="2" xfId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4" fontId="2" fillId="0" borderId="31" xfId="0" applyNumberFormat="1" applyFont="1" applyBorder="1" applyAlignment="1">
      <alignment vertical="center"/>
    </xf>
    <xf numFmtId="4" fontId="0" fillId="0" borderId="31" xfId="0" applyNumberFormat="1" applyBorder="1" applyAlignment="1">
      <alignment vertical="center"/>
    </xf>
    <xf numFmtId="0" fontId="21" fillId="8" borderId="0" xfId="0" applyFont="1" applyFill="1" applyAlignment="1">
      <alignment vertical="center"/>
    </xf>
    <xf numFmtId="9" fontId="17" fillId="0" borderId="31" xfId="1" applyNumberFormat="1" applyFont="1" applyFill="1" applyBorder="1" applyAlignment="1">
      <alignment horizontal="center" vertical="center" wrapText="1"/>
    </xf>
    <xf numFmtId="0" fontId="2" fillId="0" borderId="31" xfId="0" applyFont="1" applyBorder="1"/>
    <xf numFmtId="0" fontId="40" fillId="0" borderId="0" xfId="1" applyFont="1" applyFill="1" applyBorder="1" applyAlignment="1">
      <alignment horizontal="center" wrapText="1"/>
    </xf>
    <xf numFmtId="0" fontId="32" fillId="0" borderId="0" xfId="0" applyFont="1" applyBorder="1"/>
    <xf numFmtId="0" fontId="2" fillId="0" borderId="0" xfId="0" applyFont="1" applyBorder="1"/>
    <xf numFmtId="0" fontId="7" fillId="0" borderId="0" xfId="1" applyFont="1" applyFill="1" applyBorder="1" applyAlignment="1">
      <alignment vertical="center"/>
    </xf>
    <xf numFmtId="0" fontId="43" fillId="2" borderId="5" xfId="1" applyFont="1" applyBorder="1" applyAlignment="1">
      <alignment horizontal="center" vertical="center" wrapText="1"/>
    </xf>
    <xf numFmtId="0" fontId="43" fillId="2" borderId="29" xfId="1" applyFont="1" applyBorder="1" applyAlignment="1">
      <alignment horizontal="center" vertical="center" wrapText="1"/>
    </xf>
    <xf numFmtId="0" fontId="43" fillId="2" borderId="30" xfId="1" applyFont="1" applyBorder="1" applyAlignment="1">
      <alignment horizontal="center" vertical="center" wrapText="1"/>
    </xf>
    <xf numFmtId="0" fontId="43" fillId="3" borderId="2" xfId="1" applyFont="1" applyFill="1" applyBorder="1" applyAlignment="1">
      <alignment horizontal="center" vertical="center" wrapText="1"/>
    </xf>
    <xf numFmtId="0" fontId="43" fillId="3" borderId="10" xfId="1" applyFont="1" applyFill="1" applyBorder="1" applyAlignment="1">
      <alignment wrapText="1"/>
    </xf>
    <xf numFmtId="9" fontId="45" fillId="0" borderId="31" xfId="1" applyNumberFormat="1" applyFont="1" applyFill="1" applyBorder="1" applyAlignment="1">
      <alignment horizontal="center" vertical="center" wrapText="1"/>
    </xf>
    <xf numFmtId="4" fontId="45" fillId="0" borderId="31" xfId="0" applyNumberFormat="1" applyFont="1" applyBorder="1" applyAlignment="1">
      <alignment horizontal="right" vertical="center" wrapText="1"/>
    </xf>
    <xf numFmtId="10" fontId="45" fillId="0" borderId="31" xfId="0" applyNumberFormat="1" applyFont="1" applyBorder="1" applyAlignment="1">
      <alignment horizontal="center" vertical="center" wrapText="1"/>
    </xf>
    <xf numFmtId="0" fontId="43" fillId="3" borderId="32" xfId="1" applyFont="1" applyFill="1" applyBorder="1" applyAlignment="1">
      <alignment horizontal="left" wrapText="1"/>
    </xf>
    <xf numFmtId="9" fontId="28" fillId="0" borderId="33" xfId="1" applyNumberFormat="1" applyFont="1" applyFill="1" applyBorder="1" applyAlignment="1">
      <alignment horizontal="center" vertical="center" wrapText="1"/>
    </xf>
    <xf numFmtId="0" fontId="43" fillId="3" borderId="31" xfId="1" applyFont="1" applyFill="1" applyBorder="1" applyAlignment="1">
      <alignment wrapText="1"/>
    </xf>
    <xf numFmtId="165" fontId="46" fillId="0" borderId="0" xfId="0" applyNumberFormat="1" applyFont="1" applyBorder="1"/>
    <xf numFmtId="165" fontId="47" fillId="0" borderId="31" xfId="0" applyNumberFormat="1" applyFont="1" applyBorder="1" applyAlignment="1">
      <alignment horizontal="center" vertical="center" wrapText="1"/>
    </xf>
    <xf numFmtId="0" fontId="7" fillId="3" borderId="31" xfId="1" applyFont="1" applyFill="1" applyBorder="1" applyAlignment="1">
      <alignment horizontal="center" vertical="center" wrapText="1"/>
    </xf>
    <xf numFmtId="10" fontId="13" fillId="0" borderId="31" xfId="0" applyNumberFormat="1" applyFont="1" applyBorder="1" applyAlignment="1">
      <alignment horizontal="center" vertical="center" wrapText="1"/>
    </xf>
    <xf numFmtId="165" fontId="27" fillId="0" borderId="0" xfId="0" applyNumberFormat="1" applyFont="1" applyBorder="1" applyAlignment="1">
      <alignment horizontal="center" vertical="center" wrapText="1"/>
    </xf>
    <xf numFmtId="4" fontId="27" fillId="0" borderId="0" xfId="0" applyNumberFormat="1" applyFont="1" applyBorder="1" applyAlignment="1">
      <alignment horizontal="right" vertical="center" wrapText="1"/>
    </xf>
    <xf numFmtId="0" fontId="25" fillId="0" borderId="0" xfId="0" applyFont="1" applyBorder="1"/>
    <xf numFmtId="0" fontId="7" fillId="2" borderId="31" xfId="1" applyFont="1" applyBorder="1" applyAlignment="1">
      <alignment horizontal="center" vertical="center" wrapText="1"/>
    </xf>
    <xf numFmtId="0" fontId="7" fillId="3" borderId="31" xfId="1" applyFont="1" applyFill="1" applyBorder="1" applyAlignment="1">
      <alignment horizontal="left" vertical="center" wrapText="1"/>
    </xf>
    <xf numFmtId="0" fontId="2" fillId="7" borderId="31" xfId="0" applyFont="1" applyFill="1" applyBorder="1"/>
    <xf numFmtId="0" fontId="7" fillId="3" borderId="2" xfId="1" applyFont="1" applyFill="1" applyBorder="1" applyAlignment="1">
      <alignment horizontal="center" vertical="center" wrapText="1"/>
    </xf>
    <xf numFmtId="4" fontId="7" fillId="3" borderId="2" xfId="1" applyNumberFormat="1" applyFont="1" applyFill="1" applyBorder="1" applyAlignment="1">
      <alignment horizontal="right" vertical="center" wrapText="1"/>
    </xf>
    <xf numFmtId="10" fontId="7" fillId="3" borderId="8" xfId="1" applyNumberFormat="1" applyFont="1" applyFill="1" applyBorder="1" applyAlignment="1">
      <alignment horizontal="center" vertical="center" wrapText="1"/>
    </xf>
    <xf numFmtId="10" fontId="45" fillId="0" borderId="31" xfId="0" applyNumberFormat="1" applyFont="1" applyBorder="1" applyAlignment="1">
      <alignment horizontal="center" vertical="center" wrapText="1"/>
    </xf>
    <xf numFmtId="0" fontId="43" fillId="3" borderId="2" xfId="1" applyFont="1" applyFill="1" applyBorder="1" applyAlignment="1">
      <alignment horizontal="center" vertical="center" wrapText="1"/>
    </xf>
    <xf numFmtId="165" fontId="48" fillId="0" borderId="31" xfId="0" applyNumberFormat="1" applyFont="1" applyBorder="1" applyAlignment="1">
      <alignment horizontal="center" vertical="center" wrapText="1"/>
    </xf>
    <xf numFmtId="165" fontId="49" fillId="0" borderId="31" xfId="0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left"/>
    </xf>
    <xf numFmtId="49" fontId="10" fillId="0" borderId="0" xfId="0" applyNumberFormat="1" applyFont="1" applyAlignment="1">
      <alignment horizontal="center" vertical="center" wrapText="1"/>
    </xf>
    <xf numFmtId="165" fontId="13" fillId="0" borderId="31" xfId="0" applyNumberFormat="1" applyFont="1" applyBorder="1" applyAlignment="1">
      <alignment horizontal="center"/>
    </xf>
    <xf numFmtId="0" fontId="7" fillId="3" borderId="31" xfId="1" applyFont="1" applyFill="1" applyBorder="1" applyAlignment="1">
      <alignment horizontal="center" vertical="center" wrapText="1"/>
    </xf>
    <xf numFmtId="0" fontId="7" fillId="7" borderId="31" xfId="1" applyFont="1" applyFill="1" applyBorder="1" applyAlignment="1">
      <alignment horizontal="center" vertical="center" wrapText="1"/>
    </xf>
    <xf numFmtId="164" fontId="31" fillId="0" borderId="31" xfId="2" applyNumberFormat="1" applyFont="1" applyBorder="1" applyAlignment="1">
      <alignment horizontal="right" vertical="center" wrapText="1"/>
    </xf>
    <xf numFmtId="10" fontId="31" fillId="0" borderId="31" xfId="0" applyNumberFormat="1" applyFont="1" applyBorder="1" applyAlignment="1">
      <alignment horizontal="center" vertical="center" wrapText="1"/>
    </xf>
    <xf numFmtId="0" fontId="7" fillId="2" borderId="27" xfId="1" applyFont="1" applyBorder="1" applyAlignment="1">
      <alignment horizontal="center" vertical="center" wrapText="1"/>
    </xf>
    <xf numFmtId="0" fontId="7" fillId="2" borderId="3" xfId="1" applyFont="1" applyBorder="1" applyAlignment="1">
      <alignment horizontal="center" vertical="center" wrapText="1"/>
    </xf>
    <xf numFmtId="0" fontId="7" fillId="2" borderId="4" xfId="1" applyFont="1" applyBorder="1" applyAlignment="1">
      <alignment horizontal="center" vertical="center" wrapText="1"/>
    </xf>
    <xf numFmtId="0" fontId="7" fillId="2" borderId="7" xfId="1" applyFont="1" applyBorder="1" applyAlignment="1">
      <alignment horizontal="center" vertical="center" wrapText="1"/>
    </xf>
    <xf numFmtId="0" fontId="7" fillId="2" borderId="13" xfId="1" applyFont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27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4" fontId="7" fillId="3" borderId="2" xfId="1" applyNumberFormat="1" applyFont="1" applyFill="1" applyBorder="1" applyAlignment="1">
      <alignment horizontal="right" vertical="center" wrapText="1"/>
    </xf>
    <xf numFmtId="4" fontId="7" fillId="3" borderId="27" xfId="1" applyNumberFormat="1" applyFont="1" applyFill="1" applyBorder="1" applyAlignment="1">
      <alignment horizontal="right" vertical="center" wrapText="1"/>
    </xf>
    <xf numFmtId="4" fontId="7" fillId="3" borderId="3" xfId="1" applyNumberFormat="1" applyFont="1" applyFill="1" applyBorder="1" applyAlignment="1">
      <alignment horizontal="right" vertical="center" wrapText="1"/>
    </xf>
    <xf numFmtId="0" fontId="7" fillId="5" borderId="14" xfId="1" applyFont="1" applyFill="1" applyBorder="1" applyAlignment="1">
      <alignment horizontal="center" wrapText="1"/>
    </xf>
    <xf numFmtId="0" fontId="7" fillId="5" borderId="15" xfId="1" applyFont="1" applyFill="1" applyBorder="1" applyAlignment="1">
      <alignment horizontal="center" wrapText="1"/>
    </xf>
    <xf numFmtId="0" fontId="7" fillId="5" borderId="16" xfId="1" applyFont="1" applyFill="1" applyBorder="1" applyAlignment="1">
      <alignment horizontal="center" wrapText="1"/>
    </xf>
    <xf numFmtId="166" fontId="7" fillId="5" borderId="14" xfId="2" applyFont="1" applyFill="1" applyBorder="1" applyAlignment="1">
      <alignment horizontal="right" vertical="center" wrapText="1"/>
    </xf>
    <xf numFmtId="166" fontId="7" fillId="5" borderId="15" xfId="2" applyFont="1" applyFill="1" applyBorder="1" applyAlignment="1">
      <alignment horizontal="right" vertical="center" wrapText="1"/>
    </xf>
    <xf numFmtId="166" fontId="7" fillId="5" borderId="17" xfId="2" applyFont="1" applyFill="1" applyBorder="1" applyAlignment="1">
      <alignment horizontal="right" vertical="center" wrapText="1"/>
    </xf>
    <xf numFmtId="10" fontId="7" fillId="3" borderId="8" xfId="1" applyNumberFormat="1" applyFont="1" applyFill="1" applyBorder="1" applyAlignment="1">
      <alignment horizontal="center" vertical="center" wrapText="1"/>
    </xf>
    <xf numFmtId="10" fontId="7" fillId="3" borderId="28" xfId="1" applyNumberFormat="1" applyFont="1" applyFill="1" applyBorder="1" applyAlignment="1">
      <alignment horizontal="center" vertical="center" wrapText="1"/>
    </xf>
    <xf numFmtId="10" fontId="7" fillId="3" borderId="9" xfId="1" applyNumberFormat="1" applyFont="1" applyFill="1" applyBorder="1" applyAlignment="1">
      <alignment horizontal="center" vertical="center" wrapText="1"/>
    </xf>
    <xf numFmtId="0" fontId="7" fillId="4" borderId="1" xfId="1" applyFont="1" applyFill="1" applyAlignment="1">
      <alignment horizontal="center" wrapText="1"/>
    </xf>
    <xf numFmtId="166" fontId="7" fillId="4" borderId="10" xfId="2" applyFont="1" applyFill="1" applyBorder="1" applyAlignment="1">
      <alignment horizontal="right" vertical="center" wrapText="1"/>
    </xf>
    <xf numFmtId="166" fontId="7" fillId="4" borderId="11" xfId="2" applyFont="1" applyFill="1" applyBorder="1" applyAlignment="1">
      <alignment horizontal="right" vertical="center" wrapText="1"/>
    </xf>
    <xf numFmtId="4" fontId="7" fillId="4" borderId="10" xfId="1" applyNumberFormat="1" applyFont="1" applyFill="1" applyBorder="1" applyAlignment="1">
      <alignment horizontal="right" vertical="center" wrapText="1"/>
    </xf>
    <xf numFmtId="4" fontId="7" fillId="4" borderId="11" xfId="1" applyNumberFormat="1" applyFont="1" applyFill="1" applyBorder="1" applyAlignment="1">
      <alignment horizontal="right" vertical="center" wrapText="1"/>
    </xf>
    <xf numFmtId="0" fontId="7" fillId="5" borderId="18" xfId="1" applyFont="1" applyFill="1" applyBorder="1" applyAlignment="1">
      <alignment horizontal="center" wrapText="1"/>
    </xf>
    <xf numFmtId="0" fontId="7" fillId="5" borderId="19" xfId="1" applyFont="1" applyFill="1" applyBorder="1" applyAlignment="1">
      <alignment horizontal="center" wrapText="1"/>
    </xf>
    <xf numFmtId="0" fontId="7" fillId="5" borderId="20" xfId="1" applyFont="1" applyFill="1" applyBorder="1" applyAlignment="1">
      <alignment horizontal="center" wrapText="1"/>
    </xf>
    <xf numFmtId="165" fontId="13" fillId="0" borderId="31" xfId="0" applyNumberFormat="1" applyFont="1" applyBorder="1" applyAlignment="1">
      <alignment horizontal="center" vertical="center"/>
    </xf>
    <xf numFmtId="166" fontId="7" fillId="5" borderId="18" xfId="2" applyFont="1" applyFill="1" applyBorder="1" applyAlignment="1">
      <alignment horizontal="right" vertical="center" wrapText="1"/>
    </xf>
    <xf numFmtId="166" fontId="7" fillId="5" borderId="19" xfId="2" applyFont="1" applyFill="1" applyBorder="1" applyAlignment="1">
      <alignment horizontal="right" vertical="center" wrapText="1"/>
    </xf>
    <xf numFmtId="166" fontId="7" fillId="5" borderId="21" xfId="2" applyFont="1" applyFill="1" applyBorder="1" applyAlignment="1">
      <alignment horizontal="right" vertical="center" wrapText="1"/>
    </xf>
    <xf numFmtId="0" fontId="7" fillId="6" borderId="22" xfId="1" applyFont="1" applyFill="1" applyBorder="1" applyAlignment="1">
      <alignment horizontal="center" wrapText="1"/>
    </xf>
    <xf numFmtId="0" fontId="7" fillId="6" borderId="23" xfId="1" applyFont="1" applyFill="1" applyBorder="1" applyAlignment="1">
      <alignment horizontal="center" wrapText="1"/>
    </xf>
    <xf numFmtId="0" fontId="7" fillId="6" borderId="24" xfId="1" applyFont="1" applyFill="1" applyBorder="1" applyAlignment="1">
      <alignment horizontal="center" wrapText="1"/>
    </xf>
    <xf numFmtId="166" fontId="7" fillId="6" borderId="25" xfId="2" applyFont="1" applyFill="1" applyBorder="1" applyAlignment="1">
      <alignment horizontal="right" vertical="center" wrapText="1"/>
    </xf>
    <xf numFmtId="166" fontId="7" fillId="6" borderId="23" xfId="2" applyFont="1" applyFill="1" applyBorder="1" applyAlignment="1">
      <alignment horizontal="right" vertical="center" wrapText="1"/>
    </xf>
    <xf numFmtId="166" fontId="7" fillId="6" borderId="26" xfId="2" applyFont="1" applyFill="1" applyBorder="1" applyAlignment="1">
      <alignment horizontal="right" vertical="center" wrapText="1"/>
    </xf>
    <xf numFmtId="0" fontId="43" fillId="7" borderId="34" xfId="1" applyFont="1" applyFill="1" applyBorder="1" applyAlignment="1">
      <alignment horizontal="center" vertical="center" wrapText="1"/>
    </xf>
    <xf numFmtId="0" fontId="43" fillId="7" borderId="0" xfId="1" applyFont="1" applyFill="1" applyBorder="1" applyAlignment="1">
      <alignment horizontal="center" vertical="center" wrapText="1"/>
    </xf>
    <xf numFmtId="0" fontId="43" fillId="3" borderId="2" xfId="1" applyFont="1" applyFill="1" applyBorder="1" applyAlignment="1">
      <alignment horizontal="center" vertical="center" wrapText="1"/>
    </xf>
    <xf numFmtId="0" fontId="43" fillId="3" borderId="27" xfId="1" applyFont="1" applyFill="1" applyBorder="1" applyAlignment="1">
      <alignment horizontal="center" vertical="center" wrapText="1"/>
    </xf>
    <xf numFmtId="4" fontId="45" fillId="0" borderId="33" xfId="0" applyNumberFormat="1" applyFont="1" applyBorder="1" applyAlignment="1">
      <alignment horizontal="right" vertical="center" wrapText="1"/>
    </xf>
    <xf numFmtId="0" fontId="45" fillId="0" borderId="35" xfId="0" applyFont="1" applyBorder="1" applyAlignment="1">
      <alignment horizontal="right" vertical="center" wrapText="1"/>
    </xf>
    <xf numFmtId="10" fontId="45" fillId="0" borderId="33" xfId="0" applyNumberFormat="1" applyFont="1" applyBorder="1" applyAlignment="1">
      <alignment horizontal="center" vertical="center" wrapText="1"/>
    </xf>
    <xf numFmtId="10" fontId="45" fillId="0" borderId="35" xfId="0" applyNumberFormat="1" applyFont="1" applyBorder="1" applyAlignment="1">
      <alignment horizontal="center" vertical="center" wrapText="1"/>
    </xf>
    <xf numFmtId="0" fontId="43" fillId="3" borderId="31" xfId="1" applyFont="1" applyFill="1" applyBorder="1" applyAlignment="1">
      <alignment horizontal="center" vertical="center" wrapText="1"/>
    </xf>
    <xf numFmtId="164" fontId="45" fillId="0" borderId="31" xfId="2" applyNumberFormat="1" applyFont="1" applyBorder="1" applyAlignment="1">
      <alignment horizontal="right" vertical="center" wrapText="1"/>
    </xf>
    <xf numFmtId="10" fontId="45" fillId="0" borderId="31" xfId="0" applyNumberFormat="1" applyFont="1" applyBorder="1" applyAlignment="1">
      <alignment horizontal="center" vertical="center" wrapText="1"/>
    </xf>
    <xf numFmtId="164" fontId="13" fillId="0" borderId="31" xfId="2" applyNumberFormat="1" applyFont="1" applyBorder="1" applyAlignment="1">
      <alignment horizontal="right" vertical="center" wrapText="1"/>
    </xf>
    <xf numFmtId="10" fontId="13" fillId="0" borderId="31" xfId="0" applyNumberFormat="1" applyFont="1" applyBorder="1" applyAlignment="1">
      <alignment horizontal="center" vertical="center" wrapText="1"/>
    </xf>
    <xf numFmtId="0" fontId="7" fillId="5" borderId="18" xfId="1" applyFont="1" applyFill="1" applyBorder="1" applyAlignment="1">
      <alignment horizontal="center" vertical="center" wrapText="1"/>
    </xf>
    <xf numFmtId="0" fontId="7" fillId="5" borderId="19" xfId="1" applyFont="1" applyFill="1" applyBorder="1" applyAlignment="1">
      <alignment horizontal="center" vertical="center" wrapText="1"/>
    </xf>
    <xf numFmtId="0" fontId="7" fillId="5" borderId="20" xfId="1" applyFont="1" applyFill="1" applyBorder="1" applyAlignment="1">
      <alignment horizontal="center" vertical="center" wrapText="1"/>
    </xf>
    <xf numFmtId="0" fontId="7" fillId="6" borderId="22" xfId="1" applyFont="1" applyFill="1" applyBorder="1" applyAlignment="1">
      <alignment horizontal="center" vertical="center" wrapText="1"/>
    </xf>
    <xf numFmtId="0" fontId="7" fillId="6" borderId="23" xfId="1" applyFont="1" applyFill="1" applyBorder="1" applyAlignment="1">
      <alignment horizontal="center" vertical="center" wrapText="1"/>
    </xf>
    <xf numFmtId="0" fontId="7" fillId="6" borderId="24" xfId="1" applyFont="1" applyFill="1" applyBorder="1" applyAlignment="1">
      <alignment horizontal="center" vertical="center" wrapText="1"/>
    </xf>
    <xf numFmtId="0" fontId="7" fillId="7" borderId="34" xfId="1" applyFont="1" applyFill="1" applyBorder="1" applyAlignment="1">
      <alignment horizontal="center" vertical="center" wrapText="1"/>
    </xf>
    <xf numFmtId="0" fontId="7" fillId="7" borderId="0" xfId="1" applyFont="1" applyFill="1" applyBorder="1" applyAlignment="1">
      <alignment horizontal="center" vertical="center" wrapText="1"/>
    </xf>
    <xf numFmtId="4" fontId="13" fillId="0" borderId="33" xfId="0" applyNumberFormat="1" applyFont="1" applyBorder="1" applyAlignment="1">
      <alignment horizontal="right" vertical="center" wrapText="1"/>
    </xf>
    <xf numFmtId="0" fontId="13" fillId="0" borderId="35" xfId="0" applyFont="1" applyBorder="1" applyAlignment="1">
      <alignment horizontal="right" vertical="center" wrapText="1"/>
    </xf>
    <xf numFmtId="10" fontId="13" fillId="0" borderId="33" xfId="0" applyNumberFormat="1" applyFont="1" applyBorder="1" applyAlignment="1">
      <alignment horizontal="center" vertical="center" wrapText="1"/>
    </xf>
    <xf numFmtId="10" fontId="13" fillId="0" borderId="35" xfId="0" applyNumberFormat="1" applyFont="1" applyBorder="1" applyAlignment="1">
      <alignment horizontal="center" vertical="center" wrapText="1"/>
    </xf>
    <xf numFmtId="0" fontId="7" fillId="4" borderId="1" xfId="1" applyFont="1" applyFill="1" applyAlignment="1">
      <alignment horizontal="center" vertical="center" wrapText="1"/>
    </xf>
    <xf numFmtId="0" fontId="7" fillId="2" borderId="2" xfId="1" applyFont="1" applyBorder="1" applyAlignment="1">
      <alignment horizontal="center" vertical="center" wrapText="1"/>
    </xf>
    <xf numFmtId="0" fontId="7" fillId="5" borderId="14" xfId="1" applyFont="1" applyFill="1" applyBorder="1" applyAlignment="1">
      <alignment horizontal="center" vertical="center" wrapText="1"/>
    </xf>
    <xf numFmtId="0" fontId="7" fillId="5" borderId="15" xfId="1" applyFont="1" applyFill="1" applyBorder="1" applyAlignment="1">
      <alignment horizontal="center" vertical="center" wrapText="1"/>
    </xf>
    <xf numFmtId="0" fontId="7" fillId="5" borderId="16" xfId="1" applyFont="1" applyFill="1" applyBorder="1" applyAlignment="1">
      <alignment horizontal="center" vertical="center" wrapText="1"/>
    </xf>
    <xf numFmtId="164" fontId="13" fillId="0" borderId="31" xfId="2" applyNumberFormat="1" applyFont="1" applyBorder="1" applyAlignment="1">
      <alignment horizontal="center" wrapText="1"/>
    </xf>
    <xf numFmtId="10" fontId="13" fillId="0" borderId="31" xfId="0" applyNumberFormat="1" applyFont="1" applyBorder="1" applyAlignment="1">
      <alignment horizontal="center" wrapText="1"/>
    </xf>
    <xf numFmtId="4" fontId="7" fillId="4" borderId="10" xfId="1" applyNumberFormat="1" applyFont="1" applyFill="1" applyBorder="1" applyAlignment="1">
      <alignment horizontal="right" wrapText="1"/>
    </xf>
    <xf numFmtId="4" fontId="7" fillId="4" borderId="11" xfId="1" applyNumberFormat="1" applyFont="1" applyFill="1" applyBorder="1" applyAlignment="1">
      <alignment horizontal="right" wrapText="1"/>
    </xf>
    <xf numFmtId="166" fontId="7" fillId="5" borderId="18" xfId="2" applyFont="1" applyFill="1" applyBorder="1" applyAlignment="1">
      <alignment horizontal="right" wrapText="1"/>
    </xf>
    <xf numFmtId="166" fontId="7" fillId="5" borderId="19" xfId="2" applyFont="1" applyFill="1" applyBorder="1" applyAlignment="1">
      <alignment horizontal="right" wrapText="1"/>
    </xf>
    <xf numFmtId="166" fontId="7" fillId="5" borderId="21" xfId="2" applyFont="1" applyFill="1" applyBorder="1" applyAlignment="1">
      <alignment horizontal="right" wrapText="1"/>
    </xf>
    <xf numFmtId="166" fontId="7" fillId="6" borderId="25" xfId="2" applyFont="1" applyFill="1" applyBorder="1" applyAlignment="1">
      <alignment horizontal="right" wrapText="1"/>
    </xf>
    <xf numFmtId="166" fontId="7" fillId="6" borderId="23" xfId="2" applyFont="1" applyFill="1" applyBorder="1" applyAlignment="1">
      <alignment horizontal="right" wrapText="1"/>
    </xf>
    <xf numFmtId="166" fontId="7" fillId="6" borderId="26" xfId="2" applyFont="1" applyFill="1" applyBorder="1" applyAlignment="1">
      <alignment horizontal="right" wrapText="1"/>
    </xf>
    <xf numFmtId="0" fontId="7" fillId="7" borderId="34" xfId="1" applyFont="1" applyFill="1" applyBorder="1" applyAlignment="1">
      <alignment horizontal="center" wrapText="1"/>
    </xf>
    <xf numFmtId="0" fontId="7" fillId="7" borderId="0" xfId="1" applyFont="1" applyFill="1" applyBorder="1" applyAlignment="1">
      <alignment horizontal="center" wrapText="1"/>
    </xf>
    <xf numFmtId="0" fontId="7" fillId="3" borderId="2" xfId="1" applyFont="1" applyFill="1" applyBorder="1" applyAlignment="1">
      <alignment horizontal="center" wrapText="1"/>
    </xf>
    <xf numFmtId="0" fontId="7" fillId="3" borderId="27" xfId="1" applyFont="1" applyFill="1" applyBorder="1" applyAlignment="1">
      <alignment horizontal="center" wrapText="1"/>
    </xf>
    <xf numFmtId="4" fontId="13" fillId="0" borderId="33" xfId="0" applyNumberFormat="1" applyFont="1" applyBorder="1" applyAlignment="1">
      <alignment horizontal="center" wrapText="1"/>
    </xf>
    <xf numFmtId="0" fontId="13" fillId="0" borderId="35" xfId="0" applyFont="1" applyBorder="1" applyAlignment="1">
      <alignment horizontal="center" wrapText="1"/>
    </xf>
    <xf numFmtId="10" fontId="13" fillId="0" borderId="33" xfId="0" applyNumberFormat="1" applyFont="1" applyBorder="1" applyAlignment="1">
      <alignment horizontal="center" wrapText="1"/>
    </xf>
    <xf numFmtId="10" fontId="13" fillId="0" borderId="35" xfId="0" applyNumberFormat="1" applyFont="1" applyBorder="1" applyAlignment="1">
      <alignment horizontal="center" wrapText="1"/>
    </xf>
    <xf numFmtId="0" fontId="7" fillId="3" borderId="31" xfId="1" applyFont="1" applyFill="1" applyBorder="1" applyAlignment="1">
      <alignment horizontal="center" wrapText="1"/>
    </xf>
    <xf numFmtId="0" fontId="7" fillId="2" borderId="4" xfId="1" applyFont="1" applyBorder="1" applyAlignment="1">
      <alignment horizontal="center" wrapText="1"/>
    </xf>
    <xf numFmtId="0" fontId="7" fillId="2" borderId="7" xfId="1" applyFont="1" applyBorder="1" applyAlignment="1">
      <alignment horizontal="center" wrapText="1"/>
    </xf>
    <xf numFmtId="0" fontId="7" fillId="3" borderId="3" xfId="1" applyFont="1" applyFill="1" applyBorder="1" applyAlignment="1">
      <alignment horizontal="center" wrapText="1"/>
    </xf>
    <xf numFmtId="4" fontId="7" fillId="3" borderId="2" xfId="1" applyNumberFormat="1" applyFont="1" applyFill="1" applyBorder="1" applyAlignment="1">
      <alignment horizontal="right" wrapText="1"/>
    </xf>
    <xf numFmtId="4" fontId="7" fillId="3" borderId="27" xfId="1" applyNumberFormat="1" applyFont="1" applyFill="1" applyBorder="1" applyAlignment="1">
      <alignment horizontal="right" wrapText="1"/>
    </xf>
    <xf numFmtId="4" fontId="7" fillId="3" borderId="3" xfId="1" applyNumberFormat="1" applyFont="1" applyFill="1" applyBorder="1" applyAlignment="1">
      <alignment horizontal="right" wrapText="1"/>
    </xf>
    <xf numFmtId="10" fontId="7" fillId="3" borderId="8" xfId="1" applyNumberFormat="1" applyFont="1" applyFill="1" applyBorder="1" applyAlignment="1">
      <alignment horizontal="center" wrapText="1"/>
    </xf>
    <xf numFmtId="10" fontId="7" fillId="3" borderId="28" xfId="1" applyNumberFormat="1" applyFont="1" applyFill="1" applyBorder="1" applyAlignment="1">
      <alignment horizontal="center" wrapText="1"/>
    </xf>
    <xf numFmtId="10" fontId="7" fillId="3" borderId="9" xfId="1" applyNumberFormat="1" applyFont="1" applyFill="1" applyBorder="1" applyAlignment="1">
      <alignment horizontal="center" wrapText="1"/>
    </xf>
    <xf numFmtId="0" fontId="7" fillId="2" borderId="2" xfId="1" applyFont="1" applyBorder="1" applyAlignment="1">
      <alignment horizontal="center" wrapText="1"/>
    </xf>
    <xf numFmtId="0" fontId="7" fillId="2" borderId="3" xfId="1" applyFont="1" applyBorder="1" applyAlignment="1">
      <alignment horizontal="center" wrapText="1"/>
    </xf>
    <xf numFmtId="0" fontId="7" fillId="2" borderId="13" xfId="1" applyFont="1" applyBorder="1" applyAlignment="1">
      <alignment horizontal="center" wrapText="1"/>
    </xf>
    <xf numFmtId="166" fontId="7" fillId="4" borderId="10" xfId="2" applyFont="1" applyFill="1" applyBorder="1" applyAlignment="1">
      <alignment horizontal="right" wrapText="1"/>
    </xf>
    <xf numFmtId="166" fontId="7" fillId="4" borderId="11" xfId="2" applyFont="1" applyFill="1" applyBorder="1" applyAlignment="1">
      <alignment horizontal="right" wrapText="1"/>
    </xf>
    <xf numFmtId="166" fontId="7" fillId="5" borderId="14" xfId="2" applyFont="1" applyFill="1" applyBorder="1" applyAlignment="1">
      <alignment horizontal="right" wrapText="1"/>
    </xf>
    <xf numFmtId="166" fontId="7" fillId="5" borderId="15" xfId="2" applyFont="1" applyFill="1" applyBorder="1" applyAlignment="1">
      <alignment horizontal="right" wrapText="1"/>
    </xf>
    <xf numFmtId="166" fontId="7" fillId="5" borderId="17" xfId="2" applyFont="1" applyFill="1" applyBorder="1" applyAlignment="1">
      <alignment horizontal="right" wrapText="1"/>
    </xf>
    <xf numFmtId="4" fontId="30" fillId="0" borderId="31" xfId="0" applyNumberFormat="1" applyFont="1" applyBorder="1" applyAlignment="1">
      <alignment horizontal="right" vertical="center" wrapText="1"/>
    </xf>
    <xf numFmtId="0" fontId="30" fillId="0" borderId="31" xfId="0" applyFont="1" applyBorder="1" applyAlignment="1">
      <alignment horizontal="right" vertical="center" wrapText="1"/>
    </xf>
  </cellXfs>
  <cellStyles count="3">
    <cellStyle name="Intrare" xfId="1" builtinId="20"/>
    <cellStyle name="Normal" xfId="0" builtinId="0"/>
    <cellStyle name="Virgulă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topLeftCell="A4" zoomScale="86" zoomScaleNormal="86" workbookViewId="0">
      <selection activeCell="F6" sqref="F6:F8"/>
    </sheetView>
  </sheetViews>
  <sheetFormatPr defaultRowHeight="15" x14ac:dyDescent="0.25"/>
  <cols>
    <col min="1" max="1" width="12.42578125" customWidth="1"/>
    <col min="2" max="2" width="12.7109375" customWidth="1"/>
    <col min="3" max="3" width="58" customWidth="1"/>
    <col min="4" max="4" width="24" customWidth="1"/>
    <col min="5" max="5" width="29.5703125" customWidth="1"/>
    <col min="6" max="6" width="24.7109375" customWidth="1"/>
    <col min="7" max="7" width="23.140625" customWidth="1"/>
    <col min="8" max="8" width="13.140625" style="44" customWidth="1"/>
    <col min="9" max="9" width="14.7109375" customWidth="1"/>
    <col min="12" max="12" width="9.140625" customWidth="1"/>
  </cols>
  <sheetData>
    <row r="1" spans="1:9" ht="21" x14ac:dyDescent="0.35">
      <c r="A1" s="181" t="s">
        <v>56</v>
      </c>
      <c r="B1" s="181"/>
      <c r="C1" s="181"/>
      <c r="D1" s="1"/>
      <c r="E1" s="1"/>
      <c r="F1" s="1"/>
      <c r="G1" s="1"/>
    </row>
    <row r="2" spans="1:9" s="33" customFormat="1" ht="58.5" customHeight="1" x14ac:dyDescent="0.35">
      <c r="A2" s="41" t="s">
        <v>58</v>
      </c>
      <c r="B2" s="32"/>
      <c r="C2" s="34"/>
      <c r="D2" s="32"/>
      <c r="E2" s="32"/>
      <c r="F2" s="182" t="s">
        <v>27</v>
      </c>
      <c r="G2" s="182"/>
      <c r="H2" s="44"/>
    </row>
    <row r="3" spans="1:9" s="1" customFormat="1" ht="36.75" customHeight="1" x14ac:dyDescent="0.35">
      <c r="C3" s="22" t="s">
        <v>30</v>
      </c>
      <c r="H3" s="45"/>
    </row>
    <row r="4" spans="1:9" s="114" customFormat="1" ht="101.25" customHeight="1" x14ac:dyDescent="0.25">
      <c r="A4" s="185" t="s">
        <v>28</v>
      </c>
      <c r="B4" s="171" t="s">
        <v>3</v>
      </c>
      <c r="C4" s="171" t="s">
        <v>4</v>
      </c>
      <c r="D4" s="171" t="s">
        <v>5</v>
      </c>
      <c r="E4" s="171" t="s">
        <v>8</v>
      </c>
      <c r="F4" s="171" t="s">
        <v>9</v>
      </c>
      <c r="G4" s="171" t="s">
        <v>13</v>
      </c>
      <c r="H4" s="98"/>
    </row>
    <row r="5" spans="1:9" s="1" customFormat="1" ht="45" customHeight="1" x14ac:dyDescent="0.3">
      <c r="A5" s="185"/>
      <c r="B5" s="166">
        <v>1</v>
      </c>
      <c r="C5" s="28" t="s">
        <v>34</v>
      </c>
      <c r="D5" s="27">
        <v>1</v>
      </c>
      <c r="E5" s="39">
        <v>10000</v>
      </c>
      <c r="F5" s="37">
        <v>10000</v>
      </c>
      <c r="G5" s="167">
        <f>F5/E14</f>
        <v>6.3418043160049795E-3</v>
      </c>
      <c r="H5" s="168"/>
      <c r="I5" s="50"/>
    </row>
    <row r="6" spans="1:9" ht="43.5" customHeight="1" x14ac:dyDescent="0.25">
      <c r="A6" s="185"/>
      <c r="B6" s="184">
        <v>2</v>
      </c>
      <c r="C6" s="172" t="s">
        <v>35</v>
      </c>
      <c r="D6" s="27">
        <v>1</v>
      </c>
      <c r="E6" s="42">
        <v>0</v>
      </c>
      <c r="F6" s="292">
        <f>E7+E8</f>
        <v>210782.96</v>
      </c>
      <c r="G6" s="187">
        <f>F6/E14</f>
        <v>0.13367442854683048</v>
      </c>
      <c r="H6" s="169"/>
      <c r="I6" s="50"/>
    </row>
    <row r="7" spans="1:9" ht="49.5" x14ac:dyDescent="0.25">
      <c r="A7" s="185"/>
      <c r="B7" s="184"/>
      <c r="C7" s="172" t="s">
        <v>36</v>
      </c>
      <c r="D7" s="27" t="s">
        <v>16</v>
      </c>
      <c r="E7" s="96">
        <v>140782.96</v>
      </c>
      <c r="F7" s="293"/>
      <c r="G7" s="187"/>
      <c r="H7" s="168"/>
      <c r="I7" s="103"/>
    </row>
    <row r="8" spans="1:9" ht="45" customHeight="1" x14ac:dyDescent="0.25">
      <c r="A8" s="185"/>
      <c r="B8" s="184"/>
      <c r="C8" s="172" t="s">
        <v>37</v>
      </c>
      <c r="D8" s="147">
        <v>1</v>
      </c>
      <c r="E8" s="39">
        <v>70000</v>
      </c>
      <c r="F8" s="293"/>
      <c r="G8" s="187"/>
      <c r="H8" s="168"/>
      <c r="I8" s="50"/>
    </row>
    <row r="9" spans="1:9" ht="42.75" customHeight="1" x14ac:dyDescent="0.3">
      <c r="A9" s="185"/>
      <c r="B9" s="184">
        <v>6</v>
      </c>
      <c r="C9" s="28" t="s">
        <v>33</v>
      </c>
      <c r="D9" s="27" t="s">
        <v>40</v>
      </c>
      <c r="E9" s="165">
        <v>364222.43</v>
      </c>
      <c r="F9" s="186">
        <f>E9+E10+E11+E12</f>
        <v>1040688.1000000001</v>
      </c>
      <c r="G9" s="187">
        <f>F9/E14</f>
        <v>0.65998402841950221</v>
      </c>
      <c r="H9" s="168"/>
      <c r="I9" s="102"/>
    </row>
    <row r="10" spans="1:9" ht="42.75" customHeight="1" x14ac:dyDescent="0.3">
      <c r="A10" s="185"/>
      <c r="B10" s="184"/>
      <c r="C10" s="28" t="s">
        <v>32</v>
      </c>
      <c r="D10" s="27" t="s">
        <v>41</v>
      </c>
      <c r="E10" s="36">
        <v>532588.81000000006</v>
      </c>
      <c r="F10" s="186"/>
      <c r="G10" s="187"/>
      <c r="H10" s="168"/>
      <c r="I10" s="50"/>
    </row>
    <row r="11" spans="1:9" ht="49.5" x14ac:dyDescent="0.3">
      <c r="A11" s="185"/>
      <c r="B11" s="184"/>
      <c r="C11" s="28" t="s">
        <v>31</v>
      </c>
      <c r="D11" s="27" t="s">
        <v>41</v>
      </c>
      <c r="E11" s="96">
        <v>62096.06</v>
      </c>
      <c r="F11" s="186"/>
      <c r="G11" s="187"/>
      <c r="H11" s="168"/>
      <c r="I11" s="50"/>
    </row>
    <row r="12" spans="1:9" ht="43.5" customHeight="1" x14ac:dyDescent="0.3">
      <c r="A12" s="185"/>
      <c r="B12" s="184"/>
      <c r="C12" s="28" t="s">
        <v>25</v>
      </c>
      <c r="D12" s="27" t="s">
        <v>41</v>
      </c>
      <c r="E12" s="96">
        <v>81780.800000000003</v>
      </c>
      <c r="F12" s="186"/>
      <c r="G12" s="187"/>
      <c r="H12" s="168"/>
      <c r="I12" s="50"/>
    </row>
    <row r="13" spans="1:9" ht="29.25" customHeight="1" x14ac:dyDescent="0.3">
      <c r="A13" s="173"/>
      <c r="B13" s="148"/>
      <c r="C13" s="29" t="s">
        <v>38</v>
      </c>
      <c r="D13" s="30"/>
      <c r="E13" s="183">
        <v>315367.25</v>
      </c>
      <c r="F13" s="183"/>
      <c r="G13" s="31">
        <f>E13/E14</f>
        <v>0.19999973871766213</v>
      </c>
      <c r="H13" s="170"/>
    </row>
    <row r="14" spans="1:9" ht="18" x14ac:dyDescent="0.35">
      <c r="A14" s="97"/>
      <c r="B14" s="97"/>
      <c r="C14" s="149" t="s">
        <v>29</v>
      </c>
      <c r="D14" s="150"/>
      <c r="E14" s="164">
        <f>SUM(E5:E13)</f>
        <v>1576838.3100000003</v>
      </c>
      <c r="F14" s="150"/>
      <c r="G14" s="151"/>
    </row>
    <row r="15" spans="1:9" x14ac:dyDescent="0.25">
      <c r="A15" s="1"/>
      <c r="B15" s="1"/>
      <c r="C15" s="1"/>
      <c r="D15" s="1"/>
      <c r="E15" s="1"/>
      <c r="F15" s="1"/>
      <c r="G15" s="1"/>
    </row>
    <row r="16" spans="1:9" x14ac:dyDescent="0.25">
      <c r="B16" s="19"/>
      <c r="C16" s="19"/>
    </row>
    <row r="17" spans="1:8" x14ac:dyDescent="0.25">
      <c r="B17" s="19"/>
      <c r="C17" s="99"/>
      <c r="E17" s="43"/>
    </row>
    <row r="18" spans="1:8" x14ac:dyDescent="0.25">
      <c r="B18" s="19"/>
      <c r="C18" s="99"/>
    </row>
    <row r="19" spans="1:8" x14ac:dyDescent="0.25">
      <c r="B19" s="19"/>
      <c r="C19" s="99"/>
      <c r="E19" s="51"/>
    </row>
    <row r="20" spans="1:8" ht="18" x14ac:dyDescent="0.3">
      <c r="A20" s="2"/>
      <c r="B20" s="100"/>
      <c r="C20" s="100"/>
      <c r="D20" s="101"/>
      <c r="E20" s="52"/>
      <c r="F20" s="3"/>
      <c r="G20" s="3"/>
      <c r="H20" s="45"/>
    </row>
    <row r="21" spans="1:8" x14ac:dyDescent="0.25">
      <c r="B21" s="19"/>
      <c r="C21" s="19"/>
    </row>
  </sheetData>
  <mergeCells count="10">
    <mergeCell ref="A1:C1"/>
    <mergeCell ref="F2:G2"/>
    <mergeCell ref="E13:F13"/>
    <mergeCell ref="B6:B8"/>
    <mergeCell ref="B9:B12"/>
    <mergeCell ref="A4:A12"/>
    <mergeCell ref="F6:F8"/>
    <mergeCell ref="F9:F12"/>
    <mergeCell ref="G6:G8"/>
    <mergeCell ref="G9:G12"/>
  </mergeCells>
  <pageMargins left="0.25" right="0.25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0EB4C-0992-4587-A7B8-FC01B1A7340A}">
  <dimension ref="A1:H44"/>
  <sheetViews>
    <sheetView topLeftCell="A35" workbookViewId="0">
      <selection activeCell="I37" sqref="I37"/>
    </sheetView>
  </sheetViews>
  <sheetFormatPr defaultRowHeight="15" x14ac:dyDescent="0.25"/>
  <cols>
    <col min="1" max="1" width="12.28515625" style="95" customWidth="1"/>
    <col min="2" max="2" width="10.28515625" style="95" customWidth="1"/>
    <col min="3" max="3" width="47.85546875" customWidth="1"/>
    <col min="4" max="4" width="16.7109375" style="95" customWidth="1"/>
    <col min="5" max="5" width="18.85546875" style="95" customWidth="1"/>
    <col min="6" max="6" width="16.5703125" style="95" customWidth="1"/>
    <col min="7" max="7" width="11" style="95" customWidth="1"/>
    <col min="8" max="8" width="9.140625" style="95"/>
  </cols>
  <sheetData>
    <row r="1" spans="1:7" ht="21" x14ac:dyDescent="0.35">
      <c r="A1" s="181" t="s">
        <v>56</v>
      </c>
      <c r="B1" s="181"/>
      <c r="C1" s="181"/>
      <c r="F1" s="182" t="s">
        <v>27</v>
      </c>
    </row>
    <row r="2" spans="1:7" s="95" customFormat="1" ht="36.75" customHeight="1" x14ac:dyDescent="0.25">
      <c r="A2" s="41" t="s">
        <v>59</v>
      </c>
      <c r="B2" s="140"/>
      <c r="C2" s="141"/>
      <c r="D2" s="140"/>
      <c r="E2" s="140"/>
      <c r="F2" s="182"/>
      <c r="G2" s="140"/>
    </row>
    <row r="3" spans="1:7" ht="3.75" customHeight="1" x14ac:dyDescent="0.3">
      <c r="A3" s="152"/>
      <c r="B3" s="108"/>
      <c r="C3" s="64"/>
      <c r="D3" s="108"/>
      <c r="E3" s="108"/>
      <c r="G3" s="108"/>
    </row>
    <row r="4" spans="1:7" ht="4.5" hidden="1" customHeight="1" x14ac:dyDescent="0.3">
      <c r="A4" s="188" t="s">
        <v>0</v>
      </c>
      <c r="B4" s="12" t="s">
        <v>1</v>
      </c>
      <c r="C4" s="66" t="s">
        <v>2</v>
      </c>
      <c r="D4" s="12" t="s">
        <v>10</v>
      </c>
      <c r="E4" s="110"/>
      <c r="G4" s="108"/>
    </row>
    <row r="5" spans="1:7" ht="16.5" hidden="1" x14ac:dyDescent="0.3">
      <c r="A5" s="189"/>
      <c r="B5" s="10">
        <v>276.75</v>
      </c>
      <c r="C5" s="69">
        <v>24125</v>
      </c>
      <c r="D5" s="111">
        <f>985.37*B5+19.84*C5</f>
        <v>751341.14749999996</v>
      </c>
      <c r="E5" s="110"/>
      <c r="F5" s="17"/>
      <c r="G5" s="108"/>
    </row>
    <row r="6" spans="1:7" ht="16.5" hidden="1" x14ac:dyDescent="0.3">
      <c r="A6" s="108"/>
      <c r="B6" s="108"/>
      <c r="C6" s="64"/>
      <c r="D6" s="108"/>
      <c r="E6" s="108"/>
      <c r="F6" s="112"/>
      <c r="G6" s="108"/>
    </row>
    <row r="7" spans="1:7" ht="16.5" hidden="1" x14ac:dyDescent="0.3">
      <c r="A7" s="108"/>
      <c r="B7" s="108"/>
      <c r="C7" s="64"/>
      <c r="D7" s="108"/>
      <c r="E7" s="108"/>
      <c r="F7" s="108"/>
      <c r="G7" s="108"/>
    </row>
    <row r="8" spans="1:7" s="95" customFormat="1" ht="132" hidden="1" x14ac:dyDescent="0.25">
      <c r="A8" s="190" t="s">
        <v>12</v>
      </c>
      <c r="B8" s="5" t="s">
        <v>3</v>
      </c>
      <c r="C8" s="5" t="s">
        <v>4</v>
      </c>
      <c r="D8" s="5" t="s">
        <v>5</v>
      </c>
      <c r="E8" s="5" t="s">
        <v>8</v>
      </c>
      <c r="F8" s="5" t="s">
        <v>9</v>
      </c>
      <c r="G8" s="6" t="s">
        <v>13</v>
      </c>
    </row>
    <row r="9" spans="1:7" ht="33" hidden="1" x14ac:dyDescent="0.3">
      <c r="A9" s="191"/>
      <c r="B9" s="174">
        <v>1</v>
      </c>
      <c r="C9" s="57" t="s">
        <v>18</v>
      </c>
      <c r="D9" s="8">
        <v>1</v>
      </c>
      <c r="E9" s="175">
        <v>10000</v>
      </c>
      <c r="F9" s="175">
        <f>E9</f>
        <v>10000</v>
      </c>
      <c r="G9" s="176">
        <f>F9/E18</f>
        <v>1.3309535883174219E-2</v>
      </c>
    </row>
    <row r="10" spans="1:7" ht="33" hidden="1" x14ac:dyDescent="0.3">
      <c r="A10" s="191"/>
      <c r="B10" s="193">
        <v>2</v>
      </c>
      <c r="C10" s="77" t="s">
        <v>19</v>
      </c>
      <c r="D10" s="58">
        <v>1</v>
      </c>
      <c r="E10" s="15">
        <v>30000</v>
      </c>
      <c r="F10" s="196">
        <f>E10+E11+E12</f>
        <v>146073</v>
      </c>
      <c r="G10" s="205">
        <f>F10/E18</f>
        <v>0.19441638350629076</v>
      </c>
    </row>
    <row r="11" spans="1:7" ht="49.5" hidden="1" x14ac:dyDescent="0.3">
      <c r="A11" s="191"/>
      <c r="B11" s="194"/>
      <c r="C11" s="77" t="s">
        <v>20</v>
      </c>
      <c r="D11" s="59" t="s">
        <v>16</v>
      </c>
      <c r="E11" s="20">
        <f>36073+50000</f>
        <v>86073</v>
      </c>
      <c r="F11" s="197"/>
      <c r="G11" s="206"/>
    </row>
    <row r="12" spans="1:7" ht="49.5" hidden="1" x14ac:dyDescent="0.3">
      <c r="A12" s="191"/>
      <c r="B12" s="195"/>
      <c r="C12" s="77" t="s">
        <v>21</v>
      </c>
      <c r="D12" s="58">
        <v>1</v>
      </c>
      <c r="E12" s="20">
        <v>30000</v>
      </c>
      <c r="F12" s="198"/>
      <c r="G12" s="207"/>
    </row>
    <row r="13" spans="1:7" ht="49.5" hidden="1" x14ac:dyDescent="0.3">
      <c r="A13" s="191"/>
      <c r="B13" s="193">
        <v>6</v>
      </c>
      <c r="C13" s="57" t="s">
        <v>22</v>
      </c>
      <c r="D13" s="59" t="s">
        <v>17</v>
      </c>
      <c r="E13" s="21">
        <v>100000</v>
      </c>
      <c r="F13" s="196">
        <f>E13+E14+E15+E16</f>
        <v>445000</v>
      </c>
      <c r="G13" s="205">
        <f>F13/E18</f>
        <v>0.59227434680125268</v>
      </c>
    </row>
    <row r="14" spans="1:7" ht="33" hidden="1" x14ac:dyDescent="0.3">
      <c r="A14" s="191"/>
      <c r="B14" s="194"/>
      <c r="C14" s="57" t="s">
        <v>23</v>
      </c>
      <c r="D14" s="8" t="s">
        <v>26</v>
      </c>
      <c r="E14" s="21">
        <f>50000+225000</f>
        <v>275000</v>
      </c>
      <c r="F14" s="197"/>
      <c r="G14" s="206"/>
    </row>
    <row r="15" spans="1:7" ht="49.5" hidden="1" x14ac:dyDescent="0.3">
      <c r="A15" s="191"/>
      <c r="B15" s="194"/>
      <c r="C15" s="57" t="s">
        <v>24</v>
      </c>
      <c r="D15" s="8" t="s">
        <v>26</v>
      </c>
      <c r="E15" s="21">
        <v>15000</v>
      </c>
      <c r="F15" s="197"/>
      <c r="G15" s="206"/>
    </row>
    <row r="16" spans="1:7" ht="49.5" hidden="1" x14ac:dyDescent="0.3">
      <c r="A16" s="191"/>
      <c r="B16" s="195"/>
      <c r="C16" s="57" t="s">
        <v>25</v>
      </c>
      <c r="D16" s="8" t="s">
        <v>26</v>
      </c>
      <c r="E16" s="21">
        <v>55000</v>
      </c>
      <c r="F16" s="198"/>
      <c r="G16" s="207"/>
    </row>
    <row r="17" spans="1:7" ht="16.5" hidden="1" x14ac:dyDescent="0.3">
      <c r="A17" s="191"/>
      <c r="B17" s="208" t="s">
        <v>14</v>
      </c>
      <c r="C17" s="208"/>
      <c r="D17" s="13"/>
      <c r="E17" s="209">
        <v>150268</v>
      </c>
      <c r="F17" s="210"/>
      <c r="G17" s="14">
        <f>E17/E18</f>
        <v>0.19999973380928235</v>
      </c>
    </row>
    <row r="18" spans="1:7" ht="5.25" hidden="1" customHeight="1" thickBot="1" x14ac:dyDescent="0.35">
      <c r="A18" s="192"/>
      <c r="B18" s="199" t="s">
        <v>6</v>
      </c>
      <c r="C18" s="200"/>
      <c r="D18" s="201"/>
      <c r="E18" s="202">
        <f>F9+F10+F13+E17</f>
        <v>751341</v>
      </c>
      <c r="F18" s="203"/>
      <c r="G18" s="204"/>
    </row>
    <row r="19" spans="1:7" s="95" customFormat="1" ht="132" hidden="1" x14ac:dyDescent="0.25">
      <c r="A19" s="190" t="s">
        <v>15</v>
      </c>
      <c r="B19" s="5" t="s">
        <v>3</v>
      </c>
      <c r="C19" s="5" t="s">
        <v>4</v>
      </c>
      <c r="D19" s="5" t="s">
        <v>5</v>
      </c>
      <c r="E19" s="5" t="s">
        <v>8</v>
      </c>
      <c r="F19" s="5" t="s">
        <v>9</v>
      </c>
      <c r="G19" s="6" t="s">
        <v>13</v>
      </c>
    </row>
    <row r="20" spans="1:7" ht="33" hidden="1" x14ac:dyDescent="0.3">
      <c r="A20" s="191"/>
      <c r="B20" s="174">
        <v>1</v>
      </c>
      <c r="C20" s="84" t="s">
        <v>18</v>
      </c>
      <c r="D20" s="8">
        <v>1</v>
      </c>
      <c r="E20" s="61">
        <v>9044.5</v>
      </c>
      <c r="F20" s="175">
        <f>E20</f>
        <v>9044.5</v>
      </c>
      <c r="G20" s="176">
        <f>F20/E29</f>
        <v>1.3309537008378379E-2</v>
      </c>
    </row>
    <row r="21" spans="1:7" ht="33" hidden="1" x14ac:dyDescent="0.3">
      <c r="A21" s="191"/>
      <c r="B21" s="193">
        <v>2</v>
      </c>
      <c r="C21" s="77" t="s">
        <v>19</v>
      </c>
      <c r="D21" s="58">
        <v>1</v>
      </c>
      <c r="E21" s="61">
        <v>27133.49</v>
      </c>
      <c r="F21" s="196">
        <f>E21+E22+E23</f>
        <v>132115.82</v>
      </c>
      <c r="G21" s="205">
        <f>F21/E29</f>
        <v>0.19441653996155195</v>
      </c>
    </row>
    <row r="22" spans="1:7" ht="49.5" hidden="1" x14ac:dyDescent="0.3">
      <c r="A22" s="191"/>
      <c r="B22" s="194"/>
      <c r="C22" s="77" t="s">
        <v>20</v>
      </c>
      <c r="D22" s="59" t="s">
        <v>16</v>
      </c>
      <c r="E22" s="62">
        <f>32626.35+52355.98</f>
        <v>84982.33</v>
      </c>
      <c r="F22" s="197"/>
      <c r="G22" s="206"/>
    </row>
    <row r="23" spans="1:7" ht="49.5" hidden="1" x14ac:dyDescent="0.3">
      <c r="A23" s="191"/>
      <c r="B23" s="195"/>
      <c r="C23" s="77" t="s">
        <v>21</v>
      </c>
      <c r="D23" s="58">
        <v>1</v>
      </c>
      <c r="E23" s="62">
        <v>20000</v>
      </c>
      <c r="F23" s="198"/>
      <c r="G23" s="207"/>
    </row>
    <row r="24" spans="1:7" ht="49.5" hidden="1" x14ac:dyDescent="0.3">
      <c r="A24" s="191"/>
      <c r="B24" s="193">
        <v>6</v>
      </c>
      <c r="C24" s="84" t="s">
        <v>22</v>
      </c>
      <c r="D24" s="59" t="s">
        <v>17</v>
      </c>
      <c r="E24" s="62">
        <v>64168.66</v>
      </c>
      <c r="F24" s="196">
        <f>E24+E25+E26+E27</f>
        <v>402480.14</v>
      </c>
      <c r="G24" s="205">
        <f>F24/E29</f>
        <v>0.59227423500108478</v>
      </c>
    </row>
    <row r="25" spans="1:7" ht="33" hidden="1" x14ac:dyDescent="0.3">
      <c r="A25" s="191"/>
      <c r="B25" s="194"/>
      <c r="C25" s="84" t="s">
        <v>23</v>
      </c>
      <c r="D25" s="8" t="s">
        <v>26</v>
      </c>
      <c r="E25" s="62">
        <f>45222.49+229777.51</f>
        <v>275000</v>
      </c>
      <c r="F25" s="197"/>
      <c r="G25" s="206"/>
    </row>
    <row r="26" spans="1:7" ht="49.5" hidden="1" x14ac:dyDescent="0.3">
      <c r="A26" s="191"/>
      <c r="B26" s="194"/>
      <c r="C26" s="84" t="s">
        <v>24</v>
      </c>
      <c r="D26" s="8" t="s">
        <v>26</v>
      </c>
      <c r="E26" s="62">
        <v>5000.9799999999996</v>
      </c>
      <c r="F26" s="197"/>
      <c r="G26" s="206"/>
    </row>
    <row r="27" spans="1:7" ht="49.5" hidden="1" x14ac:dyDescent="0.3">
      <c r="A27" s="191"/>
      <c r="B27" s="195"/>
      <c r="C27" s="84" t="s">
        <v>25</v>
      </c>
      <c r="D27" s="8" t="s">
        <v>26</v>
      </c>
      <c r="E27" s="62">
        <f>9044.5+49266</f>
        <v>58310.5</v>
      </c>
      <c r="F27" s="198"/>
      <c r="G27" s="207"/>
    </row>
    <row r="28" spans="1:7" ht="16.5" hidden="1" x14ac:dyDescent="0.3">
      <c r="A28" s="191"/>
      <c r="B28" s="208" t="s">
        <v>38</v>
      </c>
      <c r="C28" s="208"/>
      <c r="D28" s="13"/>
      <c r="E28" s="211">
        <v>135909.85</v>
      </c>
      <c r="F28" s="212"/>
      <c r="G28" s="14">
        <f>E28/E29</f>
        <v>0.19999968802898496</v>
      </c>
    </row>
    <row r="29" spans="1:7" ht="16.5" hidden="1" x14ac:dyDescent="0.3">
      <c r="A29" s="191"/>
      <c r="B29" s="213" t="s">
        <v>7</v>
      </c>
      <c r="C29" s="214"/>
      <c r="D29" s="215"/>
      <c r="E29" s="217">
        <f>F20+F21+F24+E28</f>
        <v>679550.30999999994</v>
      </c>
      <c r="F29" s="218"/>
      <c r="G29" s="219"/>
    </row>
    <row r="30" spans="1:7" ht="17.25" hidden="1" thickBot="1" x14ac:dyDescent="0.35">
      <c r="A30" s="220" t="s">
        <v>11</v>
      </c>
      <c r="B30" s="221"/>
      <c r="C30" s="221"/>
      <c r="D30" s="222"/>
      <c r="E30" s="223">
        <f>E18+E29</f>
        <v>1430891.31</v>
      </c>
      <c r="F30" s="224"/>
      <c r="G30" s="225"/>
    </row>
    <row r="31" spans="1:7" ht="16.5" hidden="1" x14ac:dyDescent="0.3">
      <c r="A31" s="110"/>
      <c r="B31" s="110"/>
      <c r="C31" s="67"/>
      <c r="D31" s="110"/>
      <c r="E31" s="110"/>
      <c r="F31" s="110"/>
      <c r="G31" s="110"/>
    </row>
    <row r="32" spans="1:7" ht="24" thickBot="1" x14ac:dyDescent="0.4">
      <c r="A32" s="114"/>
      <c r="B32" s="114"/>
      <c r="C32" s="22" t="s">
        <v>30</v>
      </c>
      <c r="D32" s="114"/>
      <c r="E32" s="114"/>
      <c r="F32" s="114"/>
      <c r="G32" s="114"/>
    </row>
    <row r="33" spans="1:7" s="95" customFormat="1" ht="105" x14ac:dyDescent="0.25">
      <c r="A33" s="226" t="s">
        <v>28</v>
      </c>
      <c r="B33" s="153" t="s">
        <v>3</v>
      </c>
      <c r="C33" s="153" t="s">
        <v>4</v>
      </c>
      <c r="D33" s="154" t="s">
        <v>5</v>
      </c>
      <c r="E33" s="154" t="s">
        <v>8</v>
      </c>
      <c r="F33" s="154" t="s">
        <v>9</v>
      </c>
      <c r="G33" s="155" t="s">
        <v>57</v>
      </c>
    </row>
    <row r="34" spans="1:7" ht="30" x14ac:dyDescent="0.3">
      <c r="A34" s="226"/>
      <c r="B34" s="178">
        <v>1</v>
      </c>
      <c r="C34" s="157" t="s">
        <v>34</v>
      </c>
      <c r="D34" s="158">
        <f>D9</f>
        <v>1</v>
      </c>
      <c r="E34" s="46">
        <v>10000</v>
      </c>
      <c r="F34" s="159">
        <v>10000</v>
      </c>
      <c r="G34" s="177">
        <f>F34/E43</f>
        <v>6.9886510108164678E-3</v>
      </c>
    </row>
    <row r="35" spans="1:7" ht="30" x14ac:dyDescent="0.3">
      <c r="A35" s="226"/>
      <c r="B35" s="228">
        <v>2</v>
      </c>
      <c r="C35" s="161" t="s">
        <v>35</v>
      </c>
      <c r="D35" s="158">
        <f t="shared" ref="D35:D41" si="0">D10</f>
        <v>1</v>
      </c>
      <c r="E35" s="46">
        <v>0</v>
      </c>
      <c r="F35" s="230">
        <v>210782.96</v>
      </c>
      <c r="G35" s="232">
        <f>F35/E43</f>
        <v>0.14730885464668869</v>
      </c>
    </row>
    <row r="36" spans="1:7" ht="45" x14ac:dyDescent="0.3">
      <c r="A36" s="226"/>
      <c r="B36" s="229"/>
      <c r="C36" s="161" t="s">
        <v>36</v>
      </c>
      <c r="D36" s="158" t="str">
        <f t="shared" si="0"/>
        <v>50%, 70%, 90%</v>
      </c>
      <c r="E36" s="46">
        <v>140782.96</v>
      </c>
      <c r="F36" s="231"/>
      <c r="G36" s="233"/>
    </row>
    <row r="37" spans="1:7" ht="30" x14ac:dyDescent="0.3">
      <c r="A37" s="226"/>
      <c r="B37" s="229"/>
      <c r="C37" s="161" t="s">
        <v>37</v>
      </c>
      <c r="D37" s="162">
        <f t="shared" si="0"/>
        <v>1</v>
      </c>
      <c r="E37" s="47">
        <v>70000</v>
      </c>
      <c r="F37" s="231"/>
      <c r="G37" s="233"/>
    </row>
    <row r="38" spans="1:7" ht="45" x14ac:dyDescent="0.3">
      <c r="A38" s="227"/>
      <c r="B38" s="234">
        <v>6</v>
      </c>
      <c r="C38" s="163" t="s">
        <v>33</v>
      </c>
      <c r="D38" s="158" t="str">
        <f t="shared" si="0"/>
        <v>70%,  90%</v>
      </c>
      <c r="E38" s="46">
        <v>240619.02</v>
      </c>
      <c r="F38" s="235">
        <v>923930.5</v>
      </c>
      <c r="G38" s="236">
        <f>F38/E43</f>
        <v>0.6457027822749164</v>
      </c>
    </row>
    <row r="39" spans="1:7" ht="30" x14ac:dyDescent="0.3">
      <c r="A39" s="227"/>
      <c r="B39" s="234"/>
      <c r="C39" s="163" t="s">
        <v>32</v>
      </c>
      <c r="D39" s="158" t="str">
        <f t="shared" si="0"/>
        <v>90%,100%</v>
      </c>
      <c r="E39" s="180">
        <v>533844</v>
      </c>
      <c r="F39" s="235"/>
      <c r="G39" s="236"/>
    </row>
    <row r="40" spans="1:7" ht="45" x14ac:dyDescent="0.3">
      <c r="A40" s="227"/>
      <c r="B40" s="234"/>
      <c r="C40" s="163" t="s">
        <v>31</v>
      </c>
      <c r="D40" s="158" t="str">
        <f t="shared" si="0"/>
        <v>90%,100%</v>
      </c>
      <c r="E40" s="179">
        <v>62096.06</v>
      </c>
      <c r="F40" s="235"/>
      <c r="G40" s="236"/>
    </row>
    <row r="41" spans="1:7" ht="30" x14ac:dyDescent="0.3">
      <c r="A41" s="227"/>
      <c r="B41" s="234"/>
      <c r="C41" s="163" t="s">
        <v>25</v>
      </c>
      <c r="D41" s="158" t="str">
        <f t="shared" si="0"/>
        <v>90%,100%</v>
      </c>
      <c r="E41" s="179">
        <v>87371.42</v>
      </c>
      <c r="F41" s="235"/>
      <c r="G41" s="236"/>
    </row>
    <row r="42" spans="1:7" ht="16.5" x14ac:dyDescent="0.3">
      <c r="A42" s="135"/>
      <c r="B42" s="136"/>
      <c r="C42" s="94" t="str">
        <f>B28</f>
        <v>Cheltuieli de funcționare și animare</v>
      </c>
      <c r="D42" s="123"/>
      <c r="E42" s="216">
        <f>E17+E28</f>
        <v>286177.84999999998</v>
      </c>
      <c r="F42" s="216"/>
      <c r="G42" s="124">
        <f>E42/E43</f>
        <v>0.19999971206757833</v>
      </c>
    </row>
    <row r="43" spans="1:7" ht="18" x14ac:dyDescent="0.35">
      <c r="A43" s="137"/>
      <c r="B43" s="137"/>
      <c r="C43" s="38" t="s">
        <v>29</v>
      </c>
      <c r="D43" s="137"/>
      <c r="E43" s="139">
        <f>SUM(E34:E42)</f>
        <v>1430891.31</v>
      </c>
      <c r="F43" s="137"/>
    </row>
    <row r="44" spans="1:7" x14ac:dyDescent="0.25">
      <c r="C44" s="65"/>
    </row>
  </sheetData>
  <mergeCells count="35">
    <mergeCell ref="E42:F42"/>
    <mergeCell ref="E29:G29"/>
    <mergeCell ref="A30:D30"/>
    <mergeCell ref="E30:G30"/>
    <mergeCell ref="A33:A41"/>
    <mergeCell ref="B35:B37"/>
    <mergeCell ref="F35:F37"/>
    <mergeCell ref="G35:G37"/>
    <mergeCell ref="B38:B41"/>
    <mergeCell ref="F38:F41"/>
    <mergeCell ref="G38:G41"/>
    <mergeCell ref="A19:A29"/>
    <mergeCell ref="B21:B23"/>
    <mergeCell ref="F21:F23"/>
    <mergeCell ref="G21:G23"/>
    <mergeCell ref="B24:B27"/>
    <mergeCell ref="F24:F27"/>
    <mergeCell ref="G24:G27"/>
    <mergeCell ref="B28:C28"/>
    <mergeCell ref="E28:F28"/>
    <mergeCell ref="B29:D29"/>
    <mergeCell ref="A1:C1"/>
    <mergeCell ref="F1:F2"/>
    <mergeCell ref="A4:A5"/>
    <mergeCell ref="A8:A18"/>
    <mergeCell ref="B10:B12"/>
    <mergeCell ref="F10:F12"/>
    <mergeCell ref="B18:D18"/>
    <mergeCell ref="E18:G18"/>
    <mergeCell ref="G10:G12"/>
    <mergeCell ref="B13:B16"/>
    <mergeCell ref="F13:F16"/>
    <mergeCell ref="G13:G16"/>
    <mergeCell ref="B17:C17"/>
    <mergeCell ref="E17:F1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4"/>
  <sheetViews>
    <sheetView workbookViewId="0">
      <selection sqref="A1:G43"/>
    </sheetView>
  </sheetViews>
  <sheetFormatPr defaultRowHeight="15" x14ac:dyDescent="0.25"/>
  <cols>
    <col min="1" max="1" width="9.140625" style="95"/>
    <col min="2" max="2" width="10.28515625" style="95" customWidth="1"/>
    <col min="3" max="3" width="47.85546875" customWidth="1"/>
    <col min="4" max="4" width="16.7109375" style="95" customWidth="1"/>
    <col min="5" max="5" width="18.85546875" style="95" customWidth="1"/>
    <col min="6" max="6" width="16.5703125" style="95" customWidth="1"/>
    <col min="7" max="7" width="11" style="95" customWidth="1"/>
    <col min="8" max="8" width="9.140625" style="95"/>
  </cols>
  <sheetData>
    <row r="1" spans="1:7" ht="21" x14ac:dyDescent="0.35">
      <c r="A1" s="181" t="s">
        <v>56</v>
      </c>
      <c r="B1" s="181"/>
      <c r="C1" s="181"/>
      <c r="F1" s="182" t="s">
        <v>27</v>
      </c>
    </row>
    <row r="2" spans="1:7" s="95" customFormat="1" ht="36.75" customHeight="1" x14ac:dyDescent="0.25">
      <c r="A2" s="41" t="s">
        <v>39</v>
      </c>
      <c r="B2" s="140"/>
      <c r="C2" s="141"/>
      <c r="D2" s="140"/>
      <c r="E2" s="140"/>
      <c r="F2" s="182"/>
      <c r="G2" s="140"/>
    </row>
    <row r="3" spans="1:7" ht="3.75" customHeight="1" x14ac:dyDescent="0.3">
      <c r="A3" s="152"/>
      <c r="B3" s="108"/>
      <c r="C3" s="64"/>
      <c r="D3" s="108"/>
      <c r="E3" s="108"/>
      <c r="G3" s="108"/>
    </row>
    <row r="4" spans="1:7" ht="4.5" hidden="1" customHeight="1" x14ac:dyDescent="0.3">
      <c r="A4" s="188" t="s">
        <v>0</v>
      </c>
      <c r="B4" s="12" t="s">
        <v>1</v>
      </c>
      <c r="C4" s="66" t="s">
        <v>2</v>
      </c>
      <c r="D4" s="12" t="s">
        <v>10</v>
      </c>
      <c r="E4" s="110"/>
      <c r="G4" s="108"/>
    </row>
    <row r="5" spans="1:7" ht="16.5" hidden="1" x14ac:dyDescent="0.3">
      <c r="A5" s="189"/>
      <c r="B5" s="10">
        <v>276.75</v>
      </c>
      <c r="C5" s="69">
        <v>24125</v>
      </c>
      <c r="D5" s="111">
        <f>985.37*B5+19.84*C5</f>
        <v>751341.14749999996</v>
      </c>
      <c r="E5" s="110"/>
      <c r="F5" s="17"/>
      <c r="G5" s="108"/>
    </row>
    <row r="6" spans="1:7" ht="16.5" hidden="1" x14ac:dyDescent="0.3">
      <c r="A6" s="108"/>
      <c r="B6" s="108"/>
      <c r="C6" s="64"/>
      <c r="D6" s="108"/>
      <c r="E6" s="108"/>
      <c r="F6" s="112"/>
      <c r="G6" s="108"/>
    </row>
    <row r="7" spans="1:7" ht="16.5" hidden="1" x14ac:dyDescent="0.3">
      <c r="A7" s="108"/>
      <c r="B7" s="108"/>
      <c r="C7" s="64"/>
      <c r="D7" s="108"/>
      <c r="E7" s="108"/>
      <c r="F7" s="108"/>
      <c r="G7" s="108"/>
    </row>
    <row r="8" spans="1:7" s="95" customFormat="1" ht="132" hidden="1" x14ac:dyDescent="0.25">
      <c r="A8" s="190" t="s">
        <v>12</v>
      </c>
      <c r="B8" s="5" t="s">
        <v>3</v>
      </c>
      <c r="C8" s="5" t="s">
        <v>4</v>
      </c>
      <c r="D8" s="5" t="s">
        <v>5</v>
      </c>
      <c r="E8" s="5" t="s">
        <v>8</v>
      </c>
      <c r="F8" s="5" t="s">
        <v>9</v>
      </c>
      <c r="G8" s="6" t="s">
        <v>13</v>
      </c>
    </row>
    <row r="9" spans="1:7" ht="33" hidden="1" x14ac:dyDescent="0.3">
      <c r="A9" s="191"/>
      <c r="B9" s="53">
        <v>1</v>
      </c>
      <c r="C9" s="57" t="s">
        <v>18</v>
      </c>
      <c r="D9" s="8">
        <v>1</v>
      </c>
      <c r="E9" s="55">
        <v>10000</v>
      </c>
      <c r="F9" s="55">
        <f>E9</f>
        <v>10000</v>
      </c>
      <c r="G9" s="56">
        <f>F9/E18</f>
        <v>1.3309535883174219E-2</v>
      </c>
    </row>
    <row r="10" spans="1:7" ht="33" hidden="1" x14ac:dyDescent="0.3">
      <c r="A10" s="191"/>
      <c r="B10" s="193">
        <v>2</v>
      </c>
      <c r="C10" s="77" t="s">
        <v>19</v>
      </c>
      <c r="D10" s="58">
        <v>1</v>
      </c>
      <c r="E10" s="15">
        <v>30000</v>
      </c>
      <c r="F10" s="196">
        <f>E10+E11+E12</f>
        <v>146073</v>
      </c>
      <c r="G10" s="205">
        <f>F10/E18</f>
        <v>0.19441638350629076</v>
      </c>
    </row>
    <row r="11" spans="1:7" ht="49.5" hidden="1" x14ac:dyDescent="0.3">
      <c r="A11" s="191"/>
      <c r="B11" s="194"/>
      <c r="C11" s="77" t="s">
        <v>20</v>
      </c>
      <c r="D11" s="59" t="s">
        <v>16</v>
      </c>
      <c r="E11" s="20">
        <f>36073+50000</f>
        <v>86073</v>
      </c>
      <c r="F11" s="197"/>
      <c r="G11" s="206"/>
    </row>
    <row r="12" spans="1:7" ht="49.5" hidden="1" x14ac:dyDescent="0.3">
      <c r="A12" s="191"/>
      <c r="B12" s="195"/>
      <c r="C12" s="77" t="s">
        <v>21</v>
      </c>
      <c r="D12" s="58">
        <v>1</v>
      </c>
      <c r="E12" s="20">
        <v>30000</v>
      </c>
      <c r="F12" s="198"/>
      <c r="G12" s="207"/>
    </row>
    <row r="13" spans="1:7" ht="49.5" hidden="1" x14ac:dyDescent="0.3">
      <c r="A13" s="191"/>
      <c r="B13" s="193">
        <v>6</v>
      </c>
      <c r="C13" s="57" t="s">
        <v>22</v>
      </c>
      <c r="D13" s="59" t="s">
        <v>17</v>
      </c>
      <c r="E13" s="21">
        <v>100000</v>
      </c>
      <c r="F13" s="196">
        <f>E13+E14+E15+E16</f>
        <v>445000</v>
      </c>
      <c r="G13" s="205">
        <f>F13/E18</f>
        <v>0.59227434680125268</v>
      </c>
    </row>
    <row r="14" spans="1:7" ht="33" hidden="1" x14ac:dyDescent="0.3">
      <c r="A14" s="191"/>
      <c r="B14" s="194"/>
      <c r="C14" s="57" t="s">
        <v>23</v>
      </c>
      <c r="D14" s="8" t="s">
        <v>26</v>
      </c>
      <c r="E14" s="21">
        <f>50000+225000</f>
        <v>275000</v>
      </c>
      <c r="F14" s="197"/>
      <c r="G14" s="206"/>
    </row>
    <row r="15" spans="1:7" ht="49.5" hidden="1" x14ac:dyDescent="0.3">
      <c r="A15" s="191"/>
      <c r="B15" s="194"/>
      <c r="C15" s="57" t="s">
        <v>24</v>
      </c>
      <c r="D15" s="8" t="s">
        <v>26</v>
      </c>
      <c r="E15" s="21">
        <v>15000</v>
      </c>
      <c r="F15" s="197"/>
      <c r="G15" s="206"/>
    </row>
    <row r="16" spans="1:7" ht="49.5" hidden="1" x14ac:dyDescent="0.3">
      <c r="A16" s="191"/>
      <c r="B16" s="195"/>
      <c r="C16" s="57" t="s">
        <v>25</v>
      </c>
      <c r="D16" s="8" t="s">
        <v>26</v>
      </c>
      <c r="E16" s="21">
        <v>55000</v>
      </c>
      <c r="F16" s="198"/>
      <c r="G16" s="207"/>
    </row>
    <row r="17" spans="1:7" ht="16.5" hidden="1" x14ac:dyDescent="0.3">
      <c r="A17" s="191"/>
      <c r="B17" s="208" t="s">
        <v>14</v>
      </c>
      <c r="C17" s="208"/>
      <c r="D17" s="13"/>
      <c r="E17" s="209">
        <v>150268</v>
      </c>
      <c r="F17" s="210"/>
      <c r="G17" s="14">
        <f>E17/E18</f>
        <v>0.19999973380928235</v>
      </c>
    </row>
    <row r="18" spans="1:7" ht="5.25" hidden="1" customHeight="1" thickBot="1" x14ac:dyDescent="0.35">
      <c r="A18" s="192"/>
      <c r="B18" s="199" t="s">
        <v>6</v>
      </c>
      <c r="C18" s="200"/>
      <c r="D18" s="201"/>
      <c r="E18" s="202">
        <f>F9+F10+F13+E17</f>
        <v>751341</v>
      </c>
      <c r="F18" s="203"/>
      <c r="G18" s="204"/>
    </row>
    <row r="19" spans="1:7" s="95" customFormat="1" ht="132" hidden="1" x14ac:dyDescent="0.25">
      <c r="A19" s="190" t="s">
        <v>15</v>
      </c>
      <c r="B19" s="5" t="s">
        <v>3</v>
      </c>
      <c r="C19" s="5" t="s">
        <v>4</v>
      </c>
      <c r="D19" s="5" t="s">
        <v>5</v>
      </c>
      <c r="E19" s="5" t="s">
        <v>8</v>
      </c>
      <c r="F19" s="5" t="s">
        <v>9</v>
      </c>
      <c r="G19" s="6" t="s">
        <v>13</v>
      </c>
    </row>
    <row r="20" spans="1:7" ht="33" hidden="1" x14ac:dyDescent="0.3">
      <c r="A20" s="191"/>
      <c r="B20" s="53">
        <v>1</v>
      </c>
      <c r="C20" s="84" t="s">
        <v>18</v>
      </c>
      <c r="D20" s="8">
        <v>1</v>
      </c>
      <c r="E20" s="61">
        <v>9044.5</v>
      </c>
      <c r="F20" s="55">
        <f>E20</f>
        <v>9044.5</v>
      </c>
      <c r="G20" s="56">
        <f>F20/E29</f>
        <v>1.3309537008378379E-2</v>
      </c>
    </row>
    <row r="21" spans="1:7" ht="33" hidden="1" x14ac:dyDescent="0.3">
      <c r="A21" s="191"/>
      <c r="B21" s="193">
        <v>2</v>
      </c>
      <c r="C21" s="77" t="s">
        <v>19</v>
      </c>
      <c r="D21" s="58">
        <v>1</v>
      </c>
      <c r="E21" s="61">
        <v>27133.49</v>
      </c>
      <c r="F21" s="196">
        <f>E21+E22+E23</f>
        <v>132115.82</v>
      </c>
      <c r="G21" s="205">
        <f>F21/E29</f>
        <v>0.19441653996155195</v>
      </c>
    </row>
    <row r="22" spans="1:7" ht="49.5" hidden="1" x14ac:dyDescent="0.3">
      <c r="A22" s="191"/>
      <c r="B22" s="194"/>
      <c r="C22" s="77" t="s">
        <v>20</v>
      </c>
      <c r="D22" s="59" t="s">
        <v>16</v>
      </c>
      <c r="E22" s="62">
        <f>32626.35+52355.98</f>
        <v>84982.33</v>
      </c>
      <c r="F22" s="197"/>
      <c r="G22" s="206"/>
    </row>
    <row r="23" spans="1:7" ht="49.5" hidden="1" x14ac:dyDescent="0.3">
      <c r="A23" s="191"/>
      <c r="B23" s="195"/>
      <c r="C23" s="77" t="s">
        <v>21</v>
      </c>
      <c r="D23" s="58">
        <v>1</v>
      </c>
      <c r="E23" s="62">
        <v>20000</v>
      </c>
      <c r="F23" s="198"/>
      <c r="G23" s="207"/>
    </row>
    <row r="24" spans="1:7" ht="49.5" hidden="1" x14ac:dyDescent="0.3">
      <c r="A24" s="191"/>
      <c r="B24" s="193">
        <v>6</v>
      </c>
      <c r="C24" s="84" t="s">
        <v>22</v>
      </c>
      <c r="D24" s="59" t="s">
        <v>17</v>
      </c>
      <c r="E24" s="62">
        <v>64168.66</v>
      </c>
      <c r="F24" s="196">
        <f>E24+E25+E26+E27</f>
        <v>402480.14</v>
      </c>
      <c r="G24" s="205">
        <f>F24/E29</f>
        <v>0.59227423500108478</v>
      </c>
    </row>
    <row r="25" spans="1:7" ht="33" hidden="1" x14ac:dyDescent="0.3">
      <c r="A25" s="191"/>
      <c r="B25" s="194"/>
      <c r="C25" s="84" t="s">
        <v>23</v>
      </c>
      <c r="D25" s="8" t="s">
        <v>26</v>
      </c>
      <c r="E25" s="62">
        <f>45222.49+229777.51</f>
        <v>275000</v>
      </c>
      <c r="F25" s="197"/>
      <c r="G25" s="206"/>
    </row>
    <row r="26" spans="1:7" ht="49.5" hidden="1" x14ac:dyDescent="0.3">
      <c r="A26" s="191"/>
      <c r="B26" s="194"/>
      <c r="C26" s="84" t="s">
        <v>24</v>
      </c>
      <c r="D26" s="8" t="s">
        <v>26</v>
      </c>
      <c r="E26" s="62">
        <v>5000.9799999999996</v>
      </c>
      <c r="F26" s="197"/>
      <c r="G26" s="206"/>
    </row>
    <row r="27" spans="1:7" ht="49.5" hidden="1" x14ac:dyDescent="0.3">
      <c r="A27" s="191"/>
      <c r="B27" s="195"/>
      <c r="C27" s="84" t="s">
        <v>25</v>
      </c>
      <c r="D27" s="8" t="s">
        <v>26</v>
      </c>
      <c r="E27" s="62">
        <f>9044.5+49266</f>
        <v>58310.5</v>
      </c>
      <c r="F27" s="198"/>
      <c r="G27" s="207"/>
    </row>
    <row r="28" spans="1:7" ht="16.5" hidden="1" x14ac:dyDescent="0.3">
      <c r="A28" s="191"/>
      <c r="B28" s="208" t="s">
        <v>38</v>
      </c>
      <c r="C28" s="208"/>
      <c r="D28" s="13"/>
      <c r="E28" s="211">
        <v>135909.85</v>
      </c>
      <c r="F28" s="212"/>
      <c r="G28" s="14">
        <f>E28/E29</f>
        <v>0.19999968802898496</v>
      </c>
    </row>
    <row r="29" spans="1:7" ht="16.5" hidden="1" x14ac:dyDescent="0.3">
      <c r="A29" s="191"/>
      <c r="B29" s="213" t="s">
        <v>7</v>
      </c>
      <c r="C29" s="214"/>
      <c r="D29" s="215"/>
      <c r="E29" s="217">
        <f>F20+F21+F24+E28</f>
        <v>679550.30999999994</v>
      </c>
      <c r="F29" s="218"/>
      <c r="G29" s="219"/>
    </row>
    <row r="30" spans="1:7" ht="17.25" hidden="1" thickBot="1" x14ac:dyDescent="0.35">
      <c r="A30" s="220" t="s">
        <v>11</v>
      </c>
      <c r="B30" s="221"/>
      <c r="C30" s="221"/>
      <c r="D30" s="222"/>
      <c r="E30" s="223">
        <f>E18+E29</f>
        <v>1430891.31</v>
      </c>
      <c r="F30" s="224"/>
      <c r="G30" s="225"/>
    </row>
    <row r="31" spans="1:7" ht="16.5" hidden="1" x14ac:dyDescent="0.3">
      <c r="A31" s="110"/>
      <c r="B31" s="110"/>
      <c r="C31" s="67"/>
      <c r="D31" s="110"/>
      <c r="E31" s="110"/>
      <c r="F31" s="110"/>
      <c r="G31" s="110"/>
    </row>
    <row r="32" spans="1:7" ht="24" thickBot="1" x14ac:dyDescent="0.4">
      <c r="A32" s="114"/>
      <c r="B32" s="114"/>
      <c r="C32" s="22" t="s">
        <v>30</v>
      </c>
      <c r="D32" s="114"/>
      <c r="E32" s="114"/>
      <c r="F32" s="114"/>
      <c r="G32" s="114"/>
    </row>
    <row r="33" spans="1:7" s="95" customFormat="1" ht="105" x14ac:dyDescent="0.25">
      <c r="A33" s="226" t="s">
        <v>28</v>
      </c>
      <c r="B33" s="153" t="s">
        <v>3</v>
      </c>
      <c r="C33" s="153" t="s">
        <v>4</v>
      </c>
      <c r="D33" s="154" t="s">
        <v>5</v>
      </c>
      <c r="E33" s="154" t="s">
        <v>8</v>
      </c>
      <c r="F33" s="154" t="s">
        <v>9</v>
      </c>
      <c r="G33" s="155" t="s">
        <v>57</v>
      </c>
    </row>
    <row r="34" spans="1:7" ht="30" x14ac:dyDescent="0.3">
      <c r="A34" s="226"/>
      <c r="B34" s="156">
        <v>1</v>
      </c>
      <c r="C34" s="157" t="s">
        <v>34</v>
      </c>
      <c r="D34" s="158">
        <f>D9</f>
        <v>1</v>
      </c>
      <c r="E34" s="46">
        <v>10000</v>
      </c>
      <c r="F34" s="159">
        <v>10000</v>
      </c>
      <c r="G34" s="160">
        <f>F34/E43</f>
        <v>6.9886510108164678E-3</v>
      </c>
    </row>
    <row r="35" spans="1:7" ht="30" x14ac:dyDescent="0.3">
      <c r="A35" s="226"/>
      <c r="B35" s="228">
        <v>2</v>
      </c>
      <c r="C35" s="161" t="s">
        <v>35</v>
      </c>
      <c r="D35" s="158">
        <f t="shared" ref="D35:D41" si="0">D10</f>
        <v>1</v>
      </c>
      <c r="E35" s="46">
        <v>0</v>
      </c>
      <c r="F35" s="230">
        <v>265411.96000000002</v>
      </c>
      <c r="G35" s="232">
        <f>F35/E43</f>
        <v>0.18548715625367801</v>
      </c>
    </row>
    <row r="36" spans="1:7" ht="45" x14ac:dyDescent="0.3">
      <c r="A36" s="226"/>
      <c r="B36" s="229"/>
      <c r="C36" s="161" t="s">
        <v>36</v>
      </c>
      <c r="D36" s="158" t="str">
        <f t="shared" si="0"/>
        <v>50%, 70%, 90%</v>
      </c>
      <c r="E36" s="46">
        <v>195411.96</v>
      </c>
      <c r="F36" s="231"/>
      <c r="G36" s="233"/>
    </row>
    <row r="37" spans="1:7" ht="30" x14ac:dyDescent="0.3">
      <c r="A37" s="226"/>
      <c r="B37" s="229"/>
      <c r="C37" s="161" t="s">
        <v>37</v>
      </c>
      <c r="D37" s="162">
        <f t="shared" si="0"/>
        <v>1</v>
      </c>
      <c r="E37" s="47">
        <v>70000</v>
      </c>
      <c r="F37" s="231"/>
      <c r="G37" s="233"/>
    </row>
    <row r="38" spans="1:7" ht="45" x14ac:dyDescent="0.3">
      <c r="A38" s="227"/>
      <c r="B38" s="234">
        <v>6</v>
      </c>
      <c r="C38" s="163" t="s">
        <v>33</v>
      </c>
      <c r="D38" s="158" t="str">
        <f t="shared" si="0"/>
        <v>70%,  90%</v>
      </c>
      <c r="E38" s="46">
        <v>185990.02</v>
      </c>
      <c r="F38" s="235">
        <v>869301.5</v>
      </c>
      <c r="G38" s="236">
        <f>F38/E43</f>
        <v>0.60752448066792719</v>
      </c>
    </row>
    <row r="39" spans="1:7" ht="30" x14ac:dyDescent="0.3">
      <c r="A39" s="227"/>
      <c r="B39" s="234"/>
      <c r="C39" s="163" t="s">
        <v>32</v>
      </c>
      <c r="D39" s="158" t="str">
        <f t="shared" si="0"/>
        <v>90%,100%</v>
      </c>
      <c r="E39" s="48">
        <v>533844</v>
      </c>
      <c r="F39" s="235"/>
      <c r="G39" s="236"/>
    </row>
    <row r="40" spans="1:7" ht="45" x14ac:dyDescent="0.3">
      <c r="A40" s="227"/>
      <c r="B40" s="234"/>
      <c r="C40" s="163" t="s">
        <v>31</v>
      </c>
      <c r="D40" s="158" t="str">
        <f t="shared" si="0"/>
        <v>90%,100%</v>
      </c>
      <c r="E40" s="49">
        <v>62096.06</v>
      </c>
      <c r="F40" s="235"/>
      <c r="G40" s="236"/>
    </row>
    <row r="41" spans="1:7" ht="30" x14ac:dyDescent="0.3">
      <c r="A41" s="227"/>
      <c r="B41" s="234"/>
      <c r="C41" s="163" t="s">
        <v>25</v>
      </c>
      <c r="D41" s="158" t="str">
        <f t="shared" si="0"/>
        <v>90%,100%</v>
      </c>
      <c r="E41" s="49">
        <v>87371.42</v>
      </c>
      <c r="F41" s="235"/>
      <c r="G41" s="236"/>
    </row>
    <row r="42" spans="1:7" ht="16.5" x14ac:dyDescent="0.3">
      <c r="A42" s="135"/>
      <c r="B42" s="136"/>
      <c r="C42" s="94" t="str">
        <f>B28</f>
        <v>Cheltuieli de funcționare și animare</v>
      </c>
      <c r="D42" s="123"/>
      <c r="E42" s="216">
        <f>E17+E28</f>
        <v>286177.84999999998</v>
      </c>
      <c r="F42" s="216"/>
      <c r="G42" s="124">
        <f>E42/E43</f>
        <v>0.19999971206757833</v>
      </c>
    </row>
    <row r="43" spans="1:7" ht="18" x14ac:dyDescent="0.35">
      <c r="A43" s="137"/>
      <c r="B43" s="137"/>
      <c r="C43" s="38" t="s">
        <v>29</v>
      </c>
      <c r="D43" s="137"/>
      <c r="E43" s="139">
        <f>SUM(E34:E42)</f>
        <v>1430891.31</v>
      </c>
      <c r="F43" s="137"/>
    </row>
    <row r="44" spans="1:7" x14ac:dyDescent="0.25">
      <c r="C44" s="65"/>
    </row>
  </sheetData>
  <mergeCells count="35">
    <mergeCell ref="A4:A5"/>
    <mergeCell ref="A8:A18"/>
    <mergeCell ref="B10:B12"/>
    <mergeCell ref="F10:F12"/>
    <mergeCell ref="G10:G12"/>
    <mergeCell ref="B13:B16"/>
    <mergeCell ref="F13:F16"/>
    <mergeCell ref="G13:G16"/>
    <mergeCell ref="B17:C17"/>
    <mergeCell ref="E17:F17"/>
    <mergeCell ref="E18:G18"/>
    <mergeCell ref="A19:A29"/>
    <mergeCell ref="B21:B23"/>
    <mergeCell ref="F21:F23"/>
    <mergeCell ref="G21:G23"/>
    <mergeCell ref="B24:B27"/>
    <mergeCell ref="F24:F27"/>
    <mergeCell ref="G24:G27"/>
    <mergeCell ref="B28:C28"/>
    <mergeCell ref="F38:F41"/>
    <mergeCell ref="G38:G41"/>
    <mergeCell ref="E42:F42"/>
    <mergeCell ref="A1:C1"/>
    <mergeCell ref="F1:F2"/>
    <mergeCell ref="E28:F28"/>
    <mergeCell ref="B29:D29"/>
    <mergeCell ref="E29:G29"/>
    <mergeCell ref="A30:D30"/>
    <mergeCell ref="E30:G30"/>
    <mergeCell ref="A33:A41"/>
    <mergeCell ref="B35:B37"/>
    <mergeCell ref="F35:F37"/>
    <mergeCell ref="G35:G37"/>
    <mergeCell ref="B38:B41"/>
    <mergeCell ref="B18:D18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2441B-51E3-41A0-80CD-8EBF5280DAD8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9BB1F-C972-427F-94CB-6B333AC5C7C7}">
  <dimension ref="A1:O57"/>
  <sheetViews>
    <sheetView topLeftCell="A22" workbookViewId="0">
      <selection activeCell="I3" sqref="I3"/>
    </sheetView>
  </sheetViews>
  <sheetFormatPr defaultRowHeight="15" x14ac:dyDescent="0.25"/>
  <cols>
    <col min="1" max="1" width="13" customWidth="1"/>
    <col min="2" max="2" width="12.28515625" customWidth="1"/>
    <col min="3" max="3" width="32.42578125" customWidth="1"/>
    <col min="4" max="4" width="16" customWidth="1"/>
    <col min="5" max="5" width="19.28515625" customWidth="1"/>
    <col min="6" max="6" width="22.5703125" customWidth="1"/>
    <col min="7" max="7" width="13.42578125" customWidth="1"/>
  </cols>
  <sheetData>
    <row r="1" spans="1:15" ht="60" x14ac:dyDescent="0.25">
      <c r="A1" s="142" t="s">
        <v>52</v>
      </c>
      <c r="B1" s="140"/>
      <c r="C1" s="141"/>
      <c r="D1" s="140"/>
      <c r="E1" s="140"/>
      <c r="F1" s="18" t="s">
        <v>27</v>
      </c>
      <c r="G1" s="140"/>
      <c r="H1" s="137"/>
      <c r="I1" s="137"/>
      <c r="J1" s="137"/>
      <c r="K1" s="137"/>
      <c r="L1" s="137"/>
      <c r="M1" s="137"/>
      <c r="N1" s="137"/>
      <c r="O1" s="137"/>
    </row>
    <row r="2" spans="1:15" ht="16.5" x14ac:dyDescent="0.25">
      <c r="A2" s="109"/>
      <c r="B2" s="108"/>
      <c r="C2" s="108"/>
      <c r="D2" s="108"/>
      <c r="E2" s="108"/>
      <c r="F2" s="95"/>
      <c r="G2" s="108"/>
      <c r="H2" s="95"/>
      <c r="I2" s="95"/>
      <c r="J2" s="95"/>
      <c r="K2" s="95"/>
      <c r="L2" s="95"/>
      <c r="M2" s="95"/>
      <c r="N2" s="95"/>
      <c r="O2" s="95"/>
    </row>
    <row r="3" spans="1:15" ht="66" x14ac:dyDescent="0.25">
      <c r="A3" s="252" t="s">
        <v>0</v>
      </c>
      <c r="B3" s="12" t="s">
        <v>1</v>
      </c>
      <c r="C3" s="12" t="s">
        <v>2</v>
      </c>
      <c r="D3" s="12" t="s">
        <v>10</v>
      </c>
      <c r="E3" s="110"/>
      <c r="F3" s="95"/>
      <c r="G3" s="108"/>
      <c r="H3" s="95"/>
      <c r="I3" s="95"/>
      <c r="J3" s="95"/>
      <c r="K3" s="95"/>
      <c r="L3" s="95"/>
      <c r="M3" s="95"/>
      <c r="N3" s="95"/>
      <c r="O3" s="95"/>
    </row>
    <row r="4" spans="1:15" ht="16.5" x14ac:dyDescent="0.25">
      <c r="A4" s="189"/>
      <c r="B4" s="10">
        <v>276.75</v>
      </c>
      <c r="C4" s="11">
        <v>24125</v>
      </c>
      <c r="D4" s="111">
        <f>985.37*B4+19.84*C4</f>
        <v>751341.14749999996</v>
      </c>
      <c r="E4" s="110"/>
      <c r="F4" s="17"/>
      <c r="G4" s="108"/>
      <c r="H4" s="95"/>
      <c r="I4" s="95"/>
      <c r="J4" s="95"/>
      <c r="K4" s="95"/>
      <c r="L4" s="95"/>
      <c r="M4" s="95"/>
      <c r="N4" s="95"/>
      <c r="O4" s="95"/>
    </row>
    <row r="5" spans="1:15" ht="16.5" x14ac:dyDescent="0.25">
      <c r="A5" s="108"/>
      <c r="B5" s="108"/>
      <c r="C5" s="108"/>
      <c r="D5" s="108"/>
      <c r="E5" s="108"/>
      <c r="F5" s="112"/>
      <c r="G5" s="108"/>
      <c r="H5" s="95"/>
      <c r="I5" s="95"/>
      <c r="J5" s="95"/>
      <c r="K5" s="95"/>
      <c r="L5" s="95"/>
      <c r="M5" s="95"/>
      <c r="N5" s="95"/>
      <c r="O5" s="95"/>
    </row>
    <row r="6" spans="1:15" ht="17.25" thickBot="1" x14ac:dyDescent="0.3">
      <c r="A6" s="108"/>
      <c r="B6" s="108"/>
      <c r="C6" s="108"/>
      <c r="D6" s="108"/>
      <c r="E6" s="108"/>
      <c r="F6" s="108"/>
      <c r="G6" s="108"/>
      <c r="H6" s="95"/>
      <c r="I6" s="95"/>
      <c r="J6" s="95"/>
      <c r="K6" s="95"/>
      <c r="L6" s="95"/>
      <c r="M6" s="95"/>
      <c r="N6" s="95"/>
      <c r="O6" s="95"/>
    </row>
    <row r="7" spans="1:15" ht="115.5" x14ac:dyDescent="0.25">
      <c r="A7" s="190" t="s">
        <v>12</v>
      </c>
      <c r="B7" s="5" t="s">
        <v>3</v>
      </c>
      <c r="C7" s="5" t="s">
        <v>4</v>
      </c>
      <c r="D7" s="5" t="s">
        <v>5</v>
      </c>
      <c r="E7" s="5" t="s">
        <v>8</v>
      </c>
      <c r="F7" s="5" t="s">
        <v>9</v>
      </c>
      <c r="G7" s="6" t="s">
        <v>13</v>
      </c>
      <c r="H7" s="95"/>
      <c r="I7" s="143"/>
      <c r="J7" s="95"/>
      <c r="K7" s="95"/>
      <c r="L7" s="95"/>
      <c r="M7" s="95"/>
      <c r="N7" s="95"/>
      <c r="O7" s="95"/>
    </row>
    <row r="8" spans="1:15" ht="49.5" x14ac:dyDescent="0.25">
      <c r="A8" s="191"/>
      <c r="B8" s="53">
        <v>1</v>
      </c>
      <c r="C8" s="113" t="s">
        <v>18</v>
      </c>
      <c r="D8" s="8">
        <v>1</v>
      </c>
      <c r="E8" s="55">
        <v>10000</v>
      </c>
      <c r="F8" s="55">
        <f>E8</f>
        <v>10000</v>
      </c>
      <c r="G8" s="56">
        <f>F8/E17</f>
        <v>1.3309535883174219E-2</v>
      </c>
      <c r="H8" s="95"/>
      <c r="I8" s="95"/>
      <c r="J8" s="95"/>
      <c r="K8" s="95"/>
      <c r="L8" s="95"/>
      <c r="M8" s="95"/>
      <c r="N8" s="95"/>
      <c r="O8" s="95"/>
    </row>
    <row r="9" spans="1:15" ht="49.5" x14ac:dyDescent="0.25">
      <c r="A9" s="191"/>
      <c r="B9" s="193">
        <v>2</v>
      </c>
      <c r="C9" s="9" t="s">
        <v>19</v>
      </c>
      <c r="D9" s="58">
        <v>1</v>
      </c>
      <c r="E9" s="15">
        <v>30000</v>
      </c>
      <c r="F9" s="196">
        <f>E9+E10+E11</f>
        <v>146073</v>
      </c>
      <c r="G9" s="205">
        <f>F9/E17</f>
        <v>0.19441638350629076</v>
      </c>
      <c r="H9" s="95"/>
      <c r="I9" s="143"/>
      <c r="J9" s="95"/>
      <c r="K9" s="95"/>
      <c r="L9" s="95"/>
      <c r="M9" s="95"/>
      <c r="N9" s="95"/>
      <c r="O9" s="95"/>
    </row>
    <row r="10" spans="1:15" ht="82.5" x14ac:dyDescent="0.25">
      <c r="A10" s="191"/>
      <c r="B10" s="194"/>
      <c r="C10" s="9" t="s">
        <v>20</v>
      </c>
      <c r="D10" s="59" t="s">
        <v>16</v>
      </c>
      <c r="E10" s="20">
        <f>36073+50000</f>
        <v>86073</v>
      </c>
      <c r="F10" s="197"/>
      <c r="G10" s="206"/>
      <c r="H10" s="95"/>
      <c r="I10" s="95"/>
      <c r="J10" s="95"/>
      <c r="K10" s="95"/>
      <c r="L10" s="95"/>
      <c r="M10" s="95"/>
      <c r="N10" s="95"/>
      <c r="O10" s="95"/>
    </row>
    <row r="11" spans="1:15" ht="66" x14ac:dyDescent="0.25">
      <c r="A11" s="191"/>
      <c r="B11" s="195"/>
      <c r="C11" s="9" t="s">
        <v>21</v>
      </c>
      <c r="D11" s="58">
        <v>1</v>
      </c>
      <c r="E11" s="20">
        <v>30000</v>
      </c>
      <c r="F11" s="198"/>
      <c r="G11" s="207"/>
      <c r="H11" s="95"/>
      <c r="I11" s="95"/>
      <c r="J11" s="95"/>
      <c r="K11" s="95"/>
      <c r="L11" s="95"/>
      <c r="M11" s="95"/>
      <c r="N11" s="95"/>
      <c r="O11" s="95"/>
    </row>
    <row r="12" spans="1:15" ht="66" x14ac:dyDescent="0.25">
      <c r="A12" s="191"/>
      <c r="B12" s="193">
        <v>6</v>
      </c>
      <c r="C12" s="113" t="s">
        <v>22</v>
      </c>
      <c r="D12" s="59" t="s">
        <v>17</v>
      </c>
      <c r="E12" s="21">
        <v>100000</v>
      </c>
      <c r="F12" s="196">
        <f>E12+E13+E14+E15</f>
        <v>445000</v>
      </c>
      <c r="G12" s="205">
        <f>F12/E17</f>
        <v>0.59227434680125268</v>
      </c>
      <c r="H12" s="95"/>
      <c r="I12" s="95"/>
      <c r="J12" s="95"/>
      <c r="K12" s="95"/>
      <c r="L12" s="95"/>
      <c r="M12" s="95"/>
      <c r="N12" s="95"/>
      <c r="O12" s="95"/>
    </row>
    <row r="13" spans="1:15" ht="66" x14ac:dyDescent="0.25">
      <c r="A13" s="191"/>
      <c r="B13" s="194"/>
      <c r="C13" s="113" t="s">
        <v>23</v>
      </c>
      <c r="D13" s="8" t="s">
        <v>26</v>
      </c>
      <c r="E13" s="21">
        <f>50000+225000</f>
        <v>275000</v>
      </c>
      <c r="F13" s="197"/>
      <c r="G13" s="206"/>
      <c r="H13" s="95"/>
      <c r="I13" s="95"/>
      <c r="J13" s="95"/>
      <c r="K13" s="95"/>
      <c r="L13" s="95"/>
      <c r="M13" s="95"/>
      <c r="N13" s="95"/>
      <c r="O13" s="95"/>
    </row>
    <row r="14" spans="1:15" ht="66" x14ac:dyDescent="0.25">
      <c r="A14" s="191"/>
      <c r="B14" s="194"/>
      <c r="C14" s="113" t="s">
        <v>24</v>
      </c>
      <c r="D14" s="8" t="s">
        <v>26</v>
      </c>
      <c r="E14" s="21">
        <v>15000</v>
      </c>
      <c r="F14" s="197"/>
      <c r="G14" s="206"/>
      <c r="H14" s="95"/>
      <c r="I14" s="95"/>
      <c r="J14" s="95"/>
      <c r="K14" s="95"/>
      <c r="L14" s="95"/>
      <c r="M14" s="95"/>
      <c r="N14" s="95"/>
      <c r="O14" s="95"/>
    </row>
    <row r="15" spans="1:15" ht="66" x14ac:dyDescent="0.25">
      <c r="A15" s="191"/>
      <c r="B15" s="195"/>
      <c r="C15" s="113" t="s">
        <v>25</v>
      </c>
      <c r="D15" s="8" t="s">
        <v>26</v>
      </c>
      <c r="E15" s="21">
        <v>55000</v>
      </c>
      <c r="F15" s="198"/>
      <c r="G15" s="207"/>
      <c r="H15" s="95"/>
      <c r="I15" s="95"/>
      <c r="J15" s="95"/>
      <c r="K15" s="95"/>
      <c r="L15" s="95"/>
      <c r="M15" s="95"/>
      <c r="N15" s="95"/>
      <c r="O15" s="95"/>
    </row>
    <row r="16" spans="1:15" ht="16.5" x14ac:dyDescent="0.25">
      <c r="A16" s="191"/>
      <c r="B16" s="251" t="s">
        <v>14</v>
      </c>
      <c r="C16" s="251"/>
      <c r="D16" s="13"/>
      <c r="E16" s="209">
        <v>150268</v>
      </c>
      <c r="F16" s="210"/>
      <c r="G16" s="14">
        <f>E16/E17</f>
        <v>0.19999973380928235</v>
      </c>
      <c r="H16" s="95"/>
      <c r="I16" s="95"/>
      <c r="J16" s="95"/>
      <c r="K16" s="95"/>
      <c r="L16" s="95"/>
      <c r="M16" s="95"/>
      <c r="N16" s="95"/>
      <c r="O16" s="95"/>
    </row>
    <row r="17" spans="1:15" ht="17.25" thickBot="1" x14ac:dyDescent="0.3">
      <c r="A17" s="192"/>
      <c r="B17" s="253" t="s">
        <v>6</v>
      </c>
      <c r="C17" s="254"/>
      <c r="D17" s="255"/>
      <c r="E17" s="202">
        <f>F8+F9+F12+E16</f>
        <v>751341</v>
      </c>
      <c r="F17" s="203"/>
      <c r="G17" s="204"/>
      <c r="H17" s="95"/>
      <c r="I17" s="95"/>
      <c r="J17" s="95"/>
      <c r="K17" s="95"/>
      <c r="L17" s="95"/>
      <c r="M17" s="95"/>
      <c r="N17" s="95"/>
      <c r="O17" s="95"/>
    </row>
    <row r="18" spans="1:15" ht="115.5" x14ac:dyDescent="0.25">
      <c r="A18" s="190" t="s">
        <v>15</v>
      </c>
      <c r="B18" s="5" t="s">
        <v>3</v>
      </c>
      <c r="C18" s="5" t="s">
        <v>4</v>
      </c>
      <c r="D18" s="5" t="s">
        <v>5</v>
      </c>
      <c r="E18" s="5" t="s">
        <v>8</v>
      </c>
      <c r="F18" s="5" t="s">
        <v>9</v>
      </c>
      <c r="G18" s="6" t="s">
        <v>13</v>
      </c>
      <c r="H18" s="95"/>
      <c r="I18" s="95"/>
      <c r="J18" s="95"/>
      <c r="K18" s="95"/>
      <c r="L18" s="95"/>
      <c r="M18" s="95"/>
      <c r="N18" s="95"/>
      <c r="O18" s="95"/>
    </row>
    <row r="19" spans="1:15" ht="49.5" x14ac:dyDescent="0.25">
      <c r="A19" s="191"/>
      <c r="B19" s="53">
        <v>1</v>
      </c>
      <c r="C19" s="60" t="s">
        <v>18</v>
      </c>
      <c r="D19" s="8">
        <v>1</v>
      </c>
      <c r="E19" s="61">
        <v>9044.5</v>
      </c>
      <c r="F19" s="55">
        <f>E19</f>
        <v>9044.5</v>
      </c>
      <c r="G19" s="56">
        <f>F19/E28</f>
        <v>1.3309537008378379E-2</v>
      </c>
      <c r="H19" s="95"/>
      <c r="I19" s="95"/>
      <c r="J19" s="95"/>
      <c r="K19" s="95"/>
      <c r="L19" s="95"/>
      <c r="M19" s="95"/>
      <c r="N19" s="95"/>
      <c r="O19" s="95"/>
    </row>
    <row r="20" spans="1:15" ht="49.5" x14ac:dyDescent="0.25">
      <c r="A20" s="191"/>
      <c r="B20" s="193">
        <v>2</v>
      </c>
      <c r="C20" s="9" t="s">
        <v>19</v>
      </c>
      <c r="D20" s="58">
        <v>1</v>
      </c>
      <c r="E20" s="61">
        <v>27133.49</v>
      </c>
      <c r="F20" s="196">
        <f>E20+E21+E22</f>
        <v>132115.82</v>
      </c>
      <c r="G20" s="205">
        <f>F20/E28</f>
        <v>0.19441653996155195</v>
      </c>
      <c r="H20" s="95"/>
      <c r="I20" s="95"/>
      <c r="J20" s="95"/>
      <c r="K20" s="95"/>
      <c r="L20" s="95"/>
      <c r="M20" s="95"/>
      <c r="N20" s="95"/>
      <c r="O20" s="95"/>
    </row>
    <row r="21" spans="1:15" ht="82.5" x14ac:dyDescent="0.25">
      <c r="A21" s="191"/>
      <c r="B21" s="194"/>
      <c r="C21" s="9" t="s">
        <v>20</v>
      </c>
      <c r="D21" s="59" t="s">
        <v>16</v>
      </c>
      <c r="E21" s="62">
        <f>32626.35+52355.98</f>
        <v>84982.33</v>
      </c>
      <c r="F21" s="197"/>
      <c r="G21" s="206"/>
      <c r="H21" s="95"/>
      <c r="I21" s="95"/>
      <c r="J21" s="95"/>
      <c r="K21" s="95"/>
      <c r="L21" s="95"/>
      <c r="M21" s="95"/>
      <c r="N21" s="95"/>
      <c r="O21" s="95"/>
    </row>
    <row r="22" spans="1:15" ht="66" x14ac:dyDescent="0.25">
      <c r="A22" s="191"/>
      <c r="B22" s="195"/>
      <c r="C22" s="9" t="s">
        <v>21</v>
      </c>
      <c r="D22" s="58">
        <v>1</v>
      </c>
      <c r="E22" s="62">
        <v>20000</v>
      </c>
      <c r="F22" s="198"/>
      <c r="G22" s="207"/>
      <c r="H22" s="95"/>
      <c r="I22" s="95"/>
      <c r="J22" s="95"/>
      <c r="K22" s="95"/>
      <c r="L22" s="95"/>
      <c r="M22" s="95"/>
      <c r="N22" s="95"/>
      <c r="O22" s="95"/>
    </row>
    <row r="23" spans="1:15" ht="66" x14ac:dyDescent="0.25">
      <c r="A23" s="191"/>
      <c r="B23" s="193">
        <v>6</v>
      </c>
      <c r="C23" s="60" t="s">
        <v>22</v>
      </c>
      <c r="D23" s="59" t="s">
        <v>17</v>
      </c>
      <c r="E23" s="62">
        <v>64168.66</v>
      </c>
      <c r="F23" s="196">
        <f>E23+E24+E25+E26</f>
        <v>402480.14</v>
      </c>
      <c r="G23" s="205">
        <f>F23/E28</f>
        <v>0.59227423500108478</v>
      </c>
      <c r="H23" s="95"/>
      <c r="I23" s="95"/>
      <c r="J23" s="95"/>
      <c r="K23" s="95"/>
      <c r="L23" s="95"/>
      <c r="M23" s="95"/>
      <c r="N23" s="95"/>
      <c r="O23" s="95"/>
    </row>
    <row r="24" spans="1:15" ht="66" x14ac:dyDescent="0.25">
      <c r="A24" s="191"/>
      <c r="B24" s="194"/>
      <c r="C24" s="60" t="s">
        <v>23</v>
      </c>
      <c r="D24" s="8" t="s">
        <v>26</v>
      </c>
      <c r="E24" s="62">
        <f>45222.49+229777.51</f>
        <v>275000</v>
      </c>
      <c r="F24" s="197"/>
      <c r="G24" s="206"/>
      <c r="H24" s="95"/>
      <c r="I24" s="95"/>
      <c r="J24" s="95"/>
      <c r="K24" s="95"/>
      <c r="L24" s="95"/>
      <c r="M24" s="95"/>
      <c r="N24" s="95"/>
      <c r="O24" s="95"/>
    </row>
    <row r="25" spans="1:15" ht="66" x14ac:dyDescent="0.25">
      <c r="A25" s="191"/>
      <c r="B25" s="194"/>
      <c r="C25" s="60" t="s">
        <v>24</v>
      </c>
      <c r="D25" s="8" t="s">
        <v>26</v>
      </c>
      <c r="E25" s="62">
        <v>5000.9799999999996</v>
      </c>
      <c r="F25" s="197"/>
      <c r="G25" s="206"/>
      <c r="H25" s="95"/>
      <c r="I25" s="95"/>
      <c r="J25" s="95"/>
      <c r="K25" s="95"/>
      <c r="L25" s="95"/>
      <c r="M25" s="95"/>
      <c r="N25" s="95"/>
      <c r="O25" s="95"/>
    </row>
    <row r="26" spans="1:15" ht="66" x14ac:dyDescent="0.25">
      <c r="A26" s="191"/>
      <c r="B26" s="195"/>
      <c r="C26" s="60" t="s">
        <v>25</v>
      </c>
      <c r="D26" s="8" t="s">
        <v>26</v>
      </c>
      <c r="E26" s="62">
        <f>9044.5+49266</f>
        <v>58310.5</v>
      </c>
      <c r="F26" s="198"/>
      <c r="G26" s="207"/>
      <c r="H26" s="95"/>
      <c r="I26" s="95"/>
      <c r="J26" s="95"/>
      <c r="K26" s="95"/>
      <c r="L26" s="95"/>
      <c r="M26" s="95"/>
      <c r="N26" s="95"/>
      <c r="O26" s="95"/>
    </row>
    <row r="27" spans="1:15" ht="16.5" x14ac:dyDescent="0.25">
      <c r="A27" s="191"/>
      <c r="B27" s="251" t="s">
        <v>14</v>
      </c>
      <c r="C27" s="251"/>
      <c r="D27" s="13"/>
      <c r="E27" s="211">
        <v>135909.85</v>
      </c>
      <c r="F27" s="212"/>
      <c r="G27" s="14">
        <f>E27/E28</f>
        <v>0.19999968802898496</v>
      </c>
      <c r="H27" s="95"/>
      <c r="I27" s="95"/>
      <c r="J27" s="95"/>
      <c r="K27" s="95"/>
      <c r="L27" s="95"/>
      <c r="M27" s="95"/>
      <c r="N27" s="95"/>
      <c r="O27" s="95"/>
    </row>
    <row r="28" spans="1:15" ht="16.5" x14ac:dyDescent="0.25">
      <c r="A28" s="191"/>
      <c r="B28" s="239" t="s">
        <v>7</v>
      </c>
      <c r="C28" s="240"/>
      <c r="D28" s="241"/>
      <c r="E28" s="217">
        <f>F19+F20+F23+E27</f>
        <v>679550.30999999994</v>
      </c>
      <c r="F28" s="218"/>
      <c r="G28" s="219"/>
      <c r="H28" s="95"/>
      <c r="I28" s="95"/>
      <c r="J28" s="95"/>
      <c r="K28" s="95"/>
      <c r="L28" s="95"/>
      <c r="M28" s="95"/>
      <c r="N28" s="95"/>
      <c r="O28" s="95"/>
    </row>
    <row r="29" spans="1:15" ht="17.25" thickBot="1" x14ac:dyDescent="0.3">
      <c r="A29" s="242" t="s">
        <v>11</v>
      </c>
      <c r="B29" s="243"/>
      <c r="C29" s="243"/>
      <c r="D29" s="244"/>
      <c r="E29" s="223">
        <f>E17+E28</f>
        <v>1430891.31</v>
      </c>
      <c r="F29" s="224"/>
      <c r="G29" s="225"/>
      <c r="H29" s="95"/>
      <c r="I29" s="95"/>
      <c r="J29" s="95"/>
      <c r="K29" s="95"/>
      <c r="L29" s="95"/>
      <c r="M29" s="95"/>
      <c r="N29" s="95"/>
      <c r="O29" s="95"/>
    </row>
    <row r="30" spans="1:15" ht="16.5" x14ac:dyDescent="0.25">
      <c r="A30" s="110"/>
      <c r="B30" s="110"/>
      <c r="C30" s="110"/>
      <c r="D30" s="110"/>
      <c r="E30" s="110"/>
      <c r="F30" s="110"/>
      <c r="G30" s="110"/>
      <c r="H30" s="95"/>
      <c r="I30" s="95"/>
      <c r="J30" s="95"/>
      <c r="K30" s="95"/>
      <c r="L30" s="95"/>
      <c r="M30" s="95"/>
      <c r="N30" s="95"/>
      <c r="O30" s="95"/>
    </row>
    <row r="31" spans="1:15" ht="23.25" x14ac:dyDescent="0.25">
      <c r="A31" s="114"/>
      <c r="B31" s="114"/>
      <c r="C31" s="119" t="s">
        <v>30</v>
      </c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</row>
    <row r="32" spans="1:15" ht="15.75" thickBot="1" x14ac:dyDescent="0.3">
      <c r="A32" s="114"/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</row>
    <row r="33" spans="1:15" ht="115.5" x14ac:dyDescent="0.25">
      <c r="A33" s="245" t="s">
        <v>28</v>
      </c>
      <c r="B33" s="5" t="s">
        <v>3</v>
      </c>
      <c r="C33" s="5" t="s">
        <v>4</v>
      </c>
      <c r="D33" s="23" t="s">
        <v>5</v>
      </c>
      <c r="E33" s="23" t="s">
        <v>8</v>
      </c>
      <c r="F33" s="23" t="s">
        <v>9</v>
      </c>
      <c r="G33" s="24" t="s">
        <v>13</v>
      </c>
      <c r="H33" s="114"/>
      <c r="I33" s="114"/>
      <c r="J33" s="114"/>
      <c r="K33" s="114"/>
      <c r="L33" s="114"/>
      <c r="M33" s="114"/>
      <c r="N33" s="114"/>
      <c r="O33" s="114"/>
    </row>
    <row r="34" spans="1:15" ht="49.5" x14ac:dyDescent="0.25">
      <c r="A34" s="245"/>
      <c r="B34" s="53">
        <v>1</v>
      </c>
      <c r="C34" s="120" t="s">
        <v>18</v>
      </c>
      <c r="D34" s="27">
        <f>D8</f>
        <v>1</v>
      </c>
      <c r="E34" s="117">
        <f>E8+E19</f>
        <v>19044.5</v>
      </c>
      <c r="F34" s="37">
        <f>F8+F19</f>
        <v>19044.5</v>
      </c>
      <c r="G34" s="54">
        <f>F34/E43</f>
        <v>1.3309536417549422E-2</v>
      </c>
      <c r="H34" s="114"/>
      <c r="I34" s="144"/>
      <c r="J34" s="114"/>
      <c r="K34" s="114"/>
      <c r="L34" s="114"/>
      <c r="M34" s="114"/>
      <c r="N34" s="114"/>
      <c r="O34" s="114"/>
    </row>
    <row r="35" spans="1:15" ht="49.5" x14ac:dyDescent="0.25">
      <c r="A35" s="245"/>
      <c r="B35" s="193">
        <v>2</v>
      </c>
      <c r="C35" s="26" t="s">
        <v>19</v>
      </c>
      <c r="D35" s="27">
        <f t="shared" ref="D35:D41" si="0">D9</f>
        <v>1</v>
      </c>
      <c r="E35" s="39">
        <v>45000</v>
      </c>
      <c r="F35" s="247">
        <f>F9+F20</f>
        <v>278188.82</v>
      </c>
      <c r="G35" s="249">
        <f>F35/E43</f>
        <v>0.19441645780908404</v>
      </c>
      <c r="H35" s="95"/>
      <c r="I35" s="145"/>
      <c r="J35" s="95"/>
      <c r="K35" s="95"/>
      <c r="L35" s="95"/>
      <c r="M35" s="95"/>
      <c r="N35" s="95"/>
      <c r="O35" s="95"/>
    </row>
    <row r="36" spans="1:15" ht="82.5" x14ac:dyDescent="0.25">
      <c r="A36" s="245"/>
      <c r="B36" s="194"/>
      <c r="C36" s="26" t="s">
        <v>20</v>
      </c>
      <c r="D36" s="27" t="str">
        <f t="shared" si="0"/>
        <v>50%, 70%, 90%</v>
      </c>
      <c r="E36" s="39">
        <v>183188.82</v>
      </c>
      <c r="F36" s="248"/>
      <c r="G36" s="250"/>
      <c r="H36" s="95"/>
      <c r="I36" s="145"/>
      <c r="J36" s="95"/>
      <c r="K36" s="95"/>
      <c r="L36" s="95"/>
      <c r="M36" s="95"/>
      <c r="N36" s="95"/>
      <c r="O36" s="95"/>
    </row>
    <row r="37" spans="1:15" ht="66" x14ac:dyDescent="0.25">
      <c r="A37" s="245"/>
      <c r="B37" s="194"/>
      <c r="C37" s="26" t="s">
        <v>21</v>
      </c>
      <c r="D37" s="35">
        <f t="shared" si="0"/>
        <v>1</v>
      </c>
      <c r="E37" s="134">
        <f t="shared" ref="E37:E38" si="1">E11+E22</f>
        <v>50000</v>
      </c>
      <c r="F37" s="248"/>
      <c r="G37" s="250"/>
      <c r="H37" s="95"/>
      <c r="I37" s="145"/>
      <c r="J37" s="95"/>
      <c r="K37" s="95"/>
      <c r="L37" s="95"/>
      <c r="M37" s="95"/>
      <c r="N37" s="95"/>
      <c r="O37" s="95"/>
    </row>
    <row r="38" spans="1:15" ht="66" x14ac:dyDescent="0.25">
      <c r="A38" s="246"/>
      <c r="B38" s="184">
        <v>6</v>
      </c>
      <c r="C38" s="121" t="s">
        <v>22</v>
      </c>
      <c r="D38" s="27" t="str">
        <f t="shared" si="0"/>
        <v>70%,  90%</v>
      </c>
      <c r="E38" s="36">
        <f t="shared" si="1"/>
        <v>164168.66</v>
      </c>
      <c r="F38" s="237">
        <f>F12+F23</f>
        <v>847480.14</v>
      </c>
      <c r="G38" s="238">
        <f>F38/E43</f>
        <v>0.59227429370578821</v>
      </c>
      <c r="H38" s="95"/>
      <c r="I38" s="145"/>
      <c r="J38" s="95"/>
      <c r="K38" s="95"/>
      <c r="L38" s="95"/>
      <c r="M38" s="95"/>
      <c r="N38" s="95"/>
      <c r="O38" s="95"/>
    </row>
    <row r="39" spans="1:15" ht="66" x14ac:dyDescent="0.25">
      <c r="A39" s="246"/>
      <c r="B39" s="184"/>
      <c r="C39" s="121" t="s">
        <v>23</v>
      </c>
      <c r="D39" s="27" t="str">
        <f t="shared" si="0"/>
        <v>90%,100%</v>
      </c>
      <c r="E39" s="36">
        <v>533844</v>
      </c>
      <c r="F39" s="237"/>
      <c r="G39" s="238"/>
      <c r="H39" s="95"/>
      <c r="I39" s="145">
        <f>550000-16156</f>
        <v>533844</v>
      </c>
      <c r="J39" s="95"/>
      <c r="K39" s="95"/>
      <c r="L39" s="95"/>
      <c r="M39" s="95"/>
      <c r="N39" s="95"/>
      <c r="O39" s="95"/>
    </row>
    <row r="40" spans="1:15" ht="66" x14ac:dyDescent="0.25">
      <c r="A40" s="246"/>
      <c r="B40" s="184"/>
      <c r="C40" s="121" t="s">
        <v>24</v>
      </c>
      <c r="D40" s="27" t="str">
        <f t="shared" si="0"/>
        <v>90%,100%</v>
      </c>
      <c r="E40" s="36">
        <v>30000.98</v>
      </c>
      <c r="F40" s="237"/>
      <c r="G40" s="238"/>
      <c r="H40" s="95"/>
      <c r="I40" s="145">
        <f>20000.98+10000</f>
        <v>30000.98</v>
      </c>
      <c r="J40" s="95"/>
      <c r="K40" s="95"/>
      <c r="L40" s="95"/>
      <c r="M40" s="95"/>
      <c r="N40" s="95"/>
      <c r="O40" s="95"/>
    </row>
    <row r="41" spans="1:15" ht="66" x14ac:dyDescent="0.25">
      <c r="A41" s="246"/>
      <c r="B41" s="184"/>
      <c r="C41" s="121" t="s">
        <v>25</v>
      </c>
      <c r="D41" s="27" t="str">
        <f t="shared" si="0"/>
        <v>90%,100%</v>
      </c>
      <c r="E41" s="36">
        <v>119466.5</v>
      </c>
      <c r="F41" s="237"/>
      <c r="G41" s="238"/>
      <c r="H41" s="95"/>
      <c r="I41" s="145">
        <f>113310.5+6156</f>
        <v>119466.5</v>
      </c>
      <c r="J41" s="95"/>
      <c r="K41" s="95"/>
      <c r="L41" s="95"/>
      <c r="M41" s="95"/>
      <c r="N41" s="95"/>
      <c r="O41" s="95"/>
    </row>
    <row r="42" spans="1:15" ht="16.5" x14ac:dyDescent="0.25">
      <c r="A42" s="135"/>
      <c r="B42" s="136"/>
      <c r="C42" s="122" t="str">
        <f>B27</f>
        <v>Cheltuieli de funcționare și animare3</v>
      </c>
      <c r="D42" s="123"/>
      <c r="E42" s="216">
        <f>E16+E27</f>
        <v>286177.84999999998</v>
      </c>
      <c r="F42" s="216"/>
      <c r="G42" s="124">
        <f>E42/E43</f>
        <v>0.19999971206757833</v>
      </c>
      <c r="H42" s="95"/>
      <c r="I42" s="145"/>
      <c r="J42" s="95"/>
      <c r="K42" s="95"/>
      <c r="L42" s="95"/>
      <c r="M42" s="95"/>
      <c r="N42" s="95"/>
      <c r="O42" s="95"/>
    </row>
    <row r="43" spans="1:15" ht="18" x14ac:dyDescent="0.25">
      <c r="A43" s="137"/>
      <c r="B43" s="137"/>
      <c r="C43" s="138" t="s">
        <v>29</v>
      </c>
      <c r="D43" s="137"/>
      <c r="E43" s="139">
        <f>SUM(E34:E42)</f>
        <v>1430891.31</v>
      </c>
      <c r="F43" s="137"/>
      <c r="G43" s="95"/>
      <c r="H43" s="95"/>
      <c r="I43" s="95"/>
      <c r="J43" s="95"/>
      <c r="K43" s="95"/>
      <c r="L43" s="95"/>
      <c r="M43" s="95"/>
      <c r="N43" s="95"/>
      <c r="O43" s="95"/>
    </row>
    <row r="44" spans="1:15" x14ac:dyDescent="0.25">
      <c r="A44" s="95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</row>
    <row r="45" spans="1:15" x14ac:dyDescent="0.25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</row>
    <row r="46" spans="1:15" x14ac:dyDescent="0.25">
      <c r="A46" s="95"/>
      <c r="B46" s="95"/>
      <c r="C46" s="146" t="s">
        <v>53</v>
      </c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</row>
    <row r="47" spans="1:15" x14ac:dyDescent="0.25">
      <c r="A47" s="95"/>
      <c r="B47" s="95"/>
      <c r="C47" s="146" t="s">
        <v>54</v>
      </c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</row>
    <row r="48" spans="1:15" x14ac:dyDescent="0.25">
      <c r="A48" s="95"/>
      <c r="B48" s="95"/>
      <c r="C48" s="146" t="s">
        <v>55</v>
      </c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</row>
    <row r="49" spans="1:15" ht="18" x14ac:dyDescent="0.25">
      <c r="A49" s="2" t="s">
        <v>43</v>
      </c>
      <c r="B49" s="4"/>
      <c r="C49" s="4"/>
      <c r="D49" s="4"/>
      <c r="E49" s="4"/>
      <c r="F49" s="4"/>
      <c r="G49" s="4"/>
      <c r="H49" s="114"/>
      <c r="I49" s="95"/>
      <c r="J49" s="95"/>
      <c r="K49" s="95"/>
      <c r="L49" s="95"/>
      <c r="M49" s="95"/>
      <c r="N49" s="95"/>
      <c r="O49" s="95"/>
    </row>
    <row r="50" spans="1:15" ht="18" x14ac:dyDescent="0.25">
      <c r="A50" s="2" t="s">
        <v>44</v>
      </c>
      <c r="B50" s="4"/>
      <c r="C50" s="4"/>
      <c r="D50" s="4"/>
      <c r="E50" s="4"/>
      <c r="F50" s="4"/>
      <c r="G50" s="4"/>
      <c r="H50" s="114"/>
      <c r="I50" s="95"/>
      <c r="J50" s="95"/>
      <c r="K50" s="95"/>
      <c r="L50" s="95"/>
      <c r="M50" s="95"/>
      <c r="N50" s="95"/>
      <c r="O50" s="95"/>
    </row>
    <row r="51" spans="1:15" ht="18" x14ac:dyDescent="0.25">
      <c r="A51" s="2" t="s">
        <v>45</v>
      </c>
      <c r="B51" s="4"/>
      <c r="C51" s="4"/>
      <c r="D51" s="4"/>
      <c r="E51" s="4"/>
      <c r="F51" s="4"/>
      <c r="G51" s="4"/>
      <c r="H51" s="114"/>
      <c r="I51" s="95"/>
      <c r="J51" s="95"/>
      <c r="K51" s="95"/>
      <c r="L51" s="95"/>
      <c r="M51" s="95"/>
      <c r="N51" s="95"/>
      <c r="O51" s="95"/>
    </row>
    <row r="52" spans="1:15" ht="18" x14ac:dyDescent="0.25">
      <c r="A52" s="4" t="s">
        <v>46</v>
      </c>
      <c r="B52" s="4"/>
      <c r="C52" s="4"/>
      <c r="D52" s="4"/>
      <c r="E52" s="4"/>
      <c r="F52" s="4"/>
      <c r="G52" s="4"/>
      <c r="H52" s="114"/>
      <c r="I52" s="95"/>
      <c r="J52" s="95"/>
      <c r="K52" s="95"/>
      <c r="L52" s="95"/>
      <c r="M52" s="95"/>
      <c r="N52" s="95"/>
      <c r="O52" s="95"/>
    </row>
    <row r="53" spans="1:15" x14ac:dyDescent="0.25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</row>
    <row r="54" spans="1:15" x14ac:dyDescent="0.25">
      <c r="A54" s="95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</row>
    <row r="55" spans="1:15" x14ac:dyDescent="0.25">
      <c r="A55" s="95"/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</row>
    <row r="56" spans="1:15" x14ac:dyDescent="0.25">
      <c r="A56" s="95"/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</row>
    <row r="57" spans="1:15" x14ac:dyDescent="0.25">
      <c r="A57" s="95"/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</row>
  </sheetData>
  <mergeCells count="33">
    <mergeCell ref="A3:A4"/>
    <mergeCell ref="A7:A17"/>
    <mergeCell ref="B9:B11"/>
    <mergeCell ref="F9:F11"/>
    <mergeCell ref="G9:G11"/>
    <mergeCell ref="B12:B15"/>
    <mergeCell ref="F12:F15"/>
    <mergeCell ref="G12:G15"/>
    <mergeCell ref="B16:C16"/>
    <mergeCell ref="E16:F16"/>
    <mergeCell ref="B17:D17"/>
    <mergeCell ref="E17:G17"/>
    <mergeCell ref="G20:G22"/>
    <mergeCell ref="B23:B26"/>
    <mergeCell ref="F23:F26"/>
    <mergeCell ref="G23:G26"/>
    <mergeCell ref="B27:C27"/>
    <mergeCell ref="F38:F41"/>
    <mergeCell ref="G38:G41"/>
    <mergeCell ref="E42:F42"/>
    <mergeCell ref="E27:F27"/>
    <mergeCell ref="B28:D28"/>
    <mergeCell ref="E28:G28"/>
    <mergeCell ref="A29:D29"/>
    <mergeCell ref="E29:G29"/>
    <mergeCell ref="A33:A41"/>
    <mergeCell ref="B35:B37"/>
    <mergeCell ref="F35:F37"/>
    <mergeCell ref="G35:G37"/>
    <mergeCell ref="B38:B41"/>
    <mergeCell ref="A18:A28"/>
    <mergeCell ref="B20:B22"/>
    <mergeCell ref="F20:F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EBFDB-DCB9-431A-A49D-C524D56C8EF5}">
  <dimension ref="A1:N52"/>
  <sheetViews>
    <sheetView topLeftCell="A37" workbookViewId="0">
      <selection activeCell="G38" sqref="G38:G41"/>
    </sheetView>
  </sheetViews>
  <sheetFormatPr defaultRowHeight="15" x14ac:dyDescent="0.25"/>
  <cols>
    <col min="1" max="1" width="13.28515625" customWidth="1"/>
    <col min="2" max="2" width="14" customWidth="1"/>
    <col min="3" max="3" width="43.28515625" customWidth="1"/>
    <col min="4" max="4" width="16.5703125" customWidth="1"/>
    <col min="5" max="5" width="21.42578125" customWidth="1"/>
    <col min="6" max="6" width="33" customWidth="1"/>
    <col min="7" max="7" width="19.7109375" customWidth="1"/>
  </cols>
  <sheetData>
    <row r="1" spans="1:14" ht="60" x14ac:dyDescent="0.25">
      <c r="A1" s="142" t="s">
        <v>51</v>
      </c>
      <c r="B1" s="140"/>
      <c r="C1" s="141"/>
      <c r="D1" s="140"/>
      <c r="E1" s="140"/>
      <c r="F1" s="18" t="s">
        <v>27</v>
      </c>
      <c r="G1" s="140"/>
      <c r="H1" s="137"/>
      <c r="I1" s="137"/>
      <c r="J1" s="137"/>
      <c r="K1" s="137"/>
      <c r="L1" s="137"/>
      <c r="M1" s="137"/>
      <c r="N1" s="137"/>
    </row>
    <row r="2" spans="1:14" ht="16.5" x14ac:dyDescent="0.25">
      <c r="A2" s="109"/>
      <c r="B2" s="108"/>
      <c r="C2" s="108"/>
      <c r="D2" s="108"/>
      <c r="E2" s="108"/>
      <c r="F2" s="95"/>
      <c r="G2" s="108"/>
      <c r="H2" s="95"/>
      <c r="I2" s="95"/>
      <c r="J2" s="95"/>
      <c r="K2" s="95"/>
      <c r="L2" s="95"/>
      <c r="M2" s="95"/>
      <c r="N2" s="95"/>
    </row>
    <row r="3" spans="1:14" ht="66" x14ac:dyDescent="0.25">
      <c r="A3" s="252" t="s">
        <v>0</v>
      </c>
      <c r="B3" s="12" t="s">
        <v>1</v>
      </c>
      <c r="C3" s="12" t="s">
        <v>2</v>
      </c>
      <c r="D3" s="12" t="s">
        <v>10</v>
      </c>
      <c r="E3" s="110"/>
      <c r="F3" s="95"/>
      <c r="G3" s="108"/>
      <c r="H3" s="95"/>
      <c r="I3" s="95"/>
      <c r="J3" s="95"/>
      <c r="K3" s="95"/>
      <c r="L3" s="95"/>
      <c r="M3" s="95"/>
      <c r="N3" s="95"/>
    </row>
    <row r="4" spans="1:14" ht="16.5" x14ac:dyDescent="0.25">
      <c r="A4" s="189"/>
      <c r="B4" s="10">
        <v>276.75</v>
      </c>
      <c r="C4" s="11">
        <v>24125</v>
      </c>
      <c r="D4" s="111">
        <f>985.37*B4+19.84*C4</f>
        <v>751341.14749999996</v>
      </c>
      <c r="E4" s="110"/>
      <c r="F4" s="17"/>
      <c r="G4" s="108"/>
      <c r="H4" s="95"/>
      <c r="I4" s="95"/>
      <c r="J4" s="95"/>
      <c r="K4" s="95"/>
      <c r="L4" s="95"/>
      <c r="M4" s="95"/>
      <c r="N4" s="95"/>
    </row>
    <row r="5" spans="1:14" ht="16.5" x14ac:dyDescent="0.25">
      <c r="A5" s="108"/>
      <c r="B5" s="108"/>
      <c r="C5" s="108"/>
      <c r="D5" s="108"/>
      <c r="E5" s="108"/>
      <c r="F5" s="112"/>
      <c r="G5" s="108"/>
      <c r="H5" s="95"/>
      <c r="I5" s="95"/>
      <c r="J5" s="95"/>
      <c r="K5" s="95"/>
      <c r="L5" s="95"/>
      <c r="M5" s="95"/>
      <c r="N5" s="95"/>
    </row>
    <row r="6" spans="1:14" ht="17.25" thickBot="1" x14ac:dyDescent="0.3">
      <c r="A6" s="108"/>
      <c r="B6" s="108"/>
      <c r="C6" s="108"/>
      <c r="D6" s="108"/>
      <c r="E6" s="108"/>
      <c r="F6" s="108"/>
      <c r="G6" s="108"/>
      <c r="H6" s="95"/>
      <c r="I6" s="95"/>
      <c r="J6" s="95"/>
      <c r="K6" s="95"/>
      <c r="L6" s="95"/>
      <c r="M6" s="95"/>
      <c r="N6" s="95"/>
    </row>
    <row r="7" spans="1:14" ht="99" x14ac:dyDescent="0.25">
      <c r="A7" s="190" t="s">
        <v>12</v>
      </c>
      <c r="B7" s="5" t="s">
        <v>3</v>
      </c>
      <c r="C7" s="5" t="s">
        <v>4</v>
      </c>
      <c r="D7" s="5" t="s">
        <v>5</v>
      </c>
      <c r="E7" s="5" t="s">
        <v>8</v>
      </c>
      <c r="F7" s="5" t="s">
        <v>9</v>
      </c>
      <c r="G7" s="6" t="s">
        <v>13</v>
      </c>
      <c r="H7" s="95"/>
      <c r="I7" s="143"/>
      <c r="J7" s="95"/>
      <c r="K7" s="95"/>
      <c r="L7" s="95"/>
      <c r="M7" s="95"/>
      <c r="N7" s="95"/>
    </row>
    <row r="8" spans="1:14" ht="49.5" x14ac:dyDescent="0.25">
      <c r="A8" s="191"/>
      <c r="B8" s="53">
        <v>1</v>
      </c>
      <c r="C8" s="113" t="s">
        <v>18</v>
      </c>
      <c r="D8" s="8">
        <v>1</v>
      </c>
      <c r="E8" s="55">
        <v>10000</v>
      </c>
      <c r="F8" s="55">
        <f>E8</f>
        <v>10000</v>
      </c>
      <c r="G8" s="56">
        <f>F8/E17</f>
        <v>1.3309535883174219E-2</v>
      </c>
      <c r="H8" s="95"/>
      <c r="I8" s="95"/>
      <c r="J8" s="95"/>
      <c r="K8" s="95"/>
      <c r="L8" s="95"/>
      <c r="M8" s="95"/>
      <c r="N8" s="95"/>
    </row>
    <row r="9" spans="1:14" ht="49.5" x14ac:dyDescent="0.25">
      <c r="A9" s="191"/>
      <c r="B9" s="193">
        <v>2</v>
      </c>
      <c r="C9" s="9" t="s">
        <v>19</v>
      </c>
      <c r="D9" s="58">
        <v>1</v>
      </c>
      <c r="E9" s="15">
        <v>30000</v>
      </c>
      <c r="F9" s="196">
        <f>E9+E10+E11</f>
        <v>146073</v>
      </c>
      <c r="G9" s="205">
        <f>F9/E17</f>
        <v>0.19441638350629076</v>
      </c>
      <c r="H9" s="95"/>
      <c r="I9" s="143"/>
      <c r="J9" s="95"/>
      <c r="K9" s="95"/>
      <c r="L9" s="95"/>
      <c r="M9" s="95"/>
      <c r="N9" s="95"/>
    </row>
    <row r="10" spans="1:14" ht="66" x14ac:dyDescent="0.25">
      <c r="A10" s="191"/>
      <c r="B10" s="194"/>
      <c r="C10" s="9" t="s">
        <v>20</v>
      </c>
      <c r="D10" s="59" t="s">
        <v>16</v>
      </c>
      <c r="E10" s="20">
        <f>36073+50000</f>
        <v>86073</v>
      </c>
      <c r="F10" s="197"/>
      <c r="G10" s="206"/>
      <c r="H10" s="95"/>
      <c r="I10" s="95"/>
      <c r="J10" s="95"/>
      <c r="K10" s="95"/>
      <c r="L10" s="95"/>
      <c r="M10" s="95"/>
      <c r="N10" s="95"/>
    </row>
    <row r="11" spans="1:14" ht="49.5" x14ac:dyDescent="0.25">
      <c r="A11" s="191"/>
      <c r="B11" s="195"/>
      <c r="C11" s="9" t="s">
        <v>21</v>
      </c>
      <c r="D11" s="58">
        <v>1</v>
      </c>
      <c r="E11" s="20">
        <v>30000</v>
      </c>
      <c r="F11" s="198"/>
      <c r="G11" s="207"/>
      <c r="H11" s="95"/>
      <c r="I11" s="95"/>
      <c r="J11" s="95"/>
      <c r="K11" s="95"/>
      <c r="L11" s="95"/>
      <c r="M11" s="95"/>
      <c r="N11" s="95"/>
    </row>
    <row r="12" spans="1:14" ht="49.5" x14ac:dyDescent="0.25">
      <c r="A12" s="191"/>
      <c r="B12" s="193">
        <v>6</v>
      </c>
      <c r="C12" s="113" t="s">
        <v>22</v>
      </c>
      <c r="D12" s="59" t="s">
        <v>17</v>
      </c>
      <c r="E12" s="21">
        <v>100000</v>
      </c>
      <c r="F12" s="196">
        <f>E12+E13+E14+E15</f>
        <v>445000</v>
      </c>
      <c r="G12" s="205">
        <f>F12/E17</f>
        <v>0.59227434680125268</v>
      </c>
      <c r="H12" s="95"/>
      <c r="I12" s="95"/>
      <c r="J12" s="95"/>
      <c r="K12" s="95"/>
      <c r="L12" s="95"/>
      <c r="M12" s="95"/>
      <c r="N12" s="95"/>
    </row>
    <row r="13" spans="1:14" ht="49.5" x14ac:dyDescent="0.25">
      <c r="A13" s="191"/>
      <c r="B13" s="194"/>
      <c r="C13" s="113" t="s">
        <v>23</v>
      </c>
      <c r="D13" s="8" t="s">
        <v>26</v>
      </c>
      <c r="E13" s="21">
        <f>50000+225000</f>
        <v>275000</v>
      </c>
      <c r="F13" s="197"/>
      <c r="G13" s="206"/>
      <c r="H13" s="95"/>
      <c r="I13" s="95"/>
      <c r="J13" s="95"/>
      <c r="K13" s="95"/>
      <c r="L13" s="95"/>
      <c r="M13" s="95"/>
      <c r="N13" s="95"/>
    </row>
    <row r="14" spans="1:14" ht="49.5" x14ac:dyDescent="0.25">
      <c r="A14" s="191"/>
      <c r="B14" s="194"/>
      <c r="C14" s="113" t="s">
        <v>24</v>
      </c>
      <c r="D14" s="8" t="s">
        <v>26</v>
      </c>
      <c r="E14" s="21">
        <v>15000</v>
      </c>
      <c r="F14" s="197"/>
      <c r="G14" s="206"/>
      <c r="H14" s="95"/>
      <c r="I14" s="95"/>
      <c r="J14" s="95"/>
      <c r="K14" s="95"/>
      <c r="L14" s="95"/>
      <c r="M14" s="95"/>
      <c r="N14" s="95"/>
    </row>
    <row r="15" spans="1:14" ht="49.5" x14ac:dyDescent="0.25">
      <c r="A15" s="191"/>
      <c r="B15" s="195"/>
      <c r="C15" s="113" t="s">
        <v>25</v>
      </c>
      <c r="D15" s="8" t="s">
        <v>26</v>
      </c>
      <c r="E15" s="21">
        <v>55000</v>
      </c>
      <c r="F15" s="198"/>
      <c r="G15" s="207"/>
      <c r="H15" s="95"/>
      <c r="I15" s="95"/>
      <c r="J15" s="95"/>
      <c r="K15" s="95"/>
      <c r="L15" s="95"/>
      <c r="M15" s="95"/>
      <c r="N15" s="95"/>
    </row>
    <row r="16" spans="1:14" ht="16.5" x14ac:dyDescent="0.25">
      <c r="A16" s="191"/>
      <c r="B16" s="251" t="s">
        <v>14</v>
      </c>
      <c r="C16" s="251"/>
      <c r="D16" s="13"/>
      <c r="E16" s="209">
        <v>150268</v>
      </c>
      <c r="F16" s="210"/>
      <c r="G16" s="14">
        <f>E16/E17</f>
        <v>0.19999973380928235</v>
      </c>
      <c r="H16" s="95"/>
      <c r="I16" s="95"/>
      <c r="J16" s="95"/>
      <c r="K16" s="95"/>
      <c r="L16" s="95"/>
      <c r="M16" s="95"/>
      <c r="N16" s="95"/>
    </row>
    <row r="17" spans="1:14" ht="17.25" thickBot="1" x14ac:dyDescent="0.3">
      <c r="A17" s="192"/>
      <c r="B17" s="253" t="s">
        <v>6</v>
      </c>
      <c r="C17" s="254"/>
      <c r="D17" s="255"/>
      <c r="E17" s="202">
        <f>F8+F9+F12+E16</f>
        <v>751341</v>
      </c>
      <c r="F17" s="203"/>
      <c r="G17" s="204"/>
      <c r="H17" s="95"/>
      <c r="I17" s="95"/>
      <c r="J17" s="95"/>
      <c r="K17" s="95"/>
      <c r="L17" s="95"/>
      <c r="M17" s="95"/>
      <c r="N17" s="95"/>
    </row>
    <row r="18" spans="1:14" ht="99" x14ac:dyDescent="0.25">
      <c r="A18" s="190" t="s">
        <v>15</v>
      </c>
      <c r="B18" s="5" t="s">
        <v>3</v>
      </c>
      <c r="C18" s="5" t="s">
        <v>4</v>
      </c>
      <c r="D18" s="5" t="s">
        <v>5</v>
      </c>
      <c r="E18" s="5" t="s">
        <v>8</v>
      </c>
      <c r="F18" s="5" t="s">
        <v>9</v>
      </c>
      <c r="G18" s="6" t="s">
        <v>13</v>
      </c>
      <c r="H18" s="95"/>
      <c r="I18" s="95"/>
      <c r="J18" s="95"/>
      <c r="K18" s="95"/>
      <c r="L18" s="95"/>
      <c r="M18" s="95"/>
      <c r="N18" s="95"/>
    </row>
    <row r="19" spans="1:14" ht="49.5" x14ac:dyDescent="0.25">
      <c r="A19" s="191"/>
      <c r="B19" s="53">
        <v>1</v>
      </c>
      <c r="C19" s="60" t="s">
        <v>18</v>
      </c>
      <c r="D19" s="8">
        <v>1</v>
      </c>
      <c r="E19" s="61">
        <v>9044.5</v>
      </c>
      <c r="F19" s="55">
        <f>E19</f>
        <v>9044.5</v>
      </c>
      <c r="G19" s="56">
        <f>F19/E28</f>
        <v>1.3309537008378379E-2</v>
      </c>
      <c r="H19" s="95"/>
      <c r="I19" s="95"/>
      <c r="J19" s="95"/>
      <c r="K19" s="95"/>
      <c r="L19" s="95"/>
      <c r="M19" s="95"/>
      <c r="N19" s="95"/>
    </row>
    <row r="20" spans="1:14" ht="49.5" x14ac:dyDescent="0.25">
      <c r="A20" s="191"/>
      <c r="B20" s="193">
        <v>2</v>
      </c>
      <c r="C20" s="9" t="s">
        <v>19</v>
      </c>
      <c r="D20" s="58">
        <v>1</v>
      </c>
      <c r="E20" s="61">
        <v>27133.49</v>
      </c>
      <c r="F20" s="196">
        <f>E20+E21+E22</f>
        <v>132115.82</v>
      </c>
      <c r="G20" s="205">
        <f>F20/E28</f>
        <v>0.19441653996155195</v>
      </c>
      <c r="H20" s="95"/>
      <c r="I20" s="95"/>
      <c r="J20" s="95"/>
      <c r="K20" s="95"/>
      <c r="L20" s="95"/>
      <c r="M20" s="95"/>
      <c r="N20" s="95"/>
    </row>
    <row r="21" spans="1:14" ht="66" x14ac:dyDescent="0.25">
      <c r="A21" s="191"/>
      <c r="B21" s="194"/>
      <c r="C21" s="9" t="s">
        <v>20</v>
      </c>
      <c r="D21" s="59" t="s">
        <v>16</v>
      </c>
      <c r="E21" s="62">
        <f>32626.35+52355.98</f>
        <v>84982.33</v>
      </c>
      <c r="F21" s="197"/>
      <c r="G21" s="206"/>
      <c r="H21" s="95"/>
      <c r="I21" s="95"/>
      <c r="J21" s="95"/>
      <c r="K21" s="95"/>
      <c r="L21" s="95"/>
      <c r="M21" s="95"/>
      <c r="N21" s="95"/>
    </row>
    <row r="22" spans="1:14" ht="49.5" x14ac:dyDescent="0.25">
      <c r="A22" s="191"/>
      <c r="B22" s="195"/>
      <c r="C22" s="9" t="s">
        <v>21</v>
      </c>
      <c r="D22" s="58">
        <v>1</v>
      </c>
      <c r="E22" s="62">
        <v>20000</v>
      </c>
      <c r="F22" s="198"/>
      <c r="G22" s="207"/>
      <c r="H22" s="95"/>
      <c r="I22" s="95"/>
      <c r="J22" s="95"/>
      <c r="K22" s="95"/>
      <c r="L22" s="95"/>
      <c r="M22" s="95"/>
      <c r="N22" s="95"/>
    </row>
    <row r="23" spans="1:14" ht="49.5" x14ac:dyDescent="0.25">
      <c r="A23" s="191"/>
      <c r="B23" s="193">
        <v>6</v>
      </c>
      <c r="C23" s="60" t="s">
        <v>22</v>
      </c>
      <c r="D23" s="59" t="s">
        <v>17</v>
      </c>
      <c r="E23" s="62">
        <v>64168.66</v>
      </c>
      <c r="F23" s="196">
        <f>E23+E24+E25+E26</f>
        <v>402480.14</v>
      </c>
      <c r="G23" s="205">
        <f>F23/E28</f>
        <v>0.59227423500108478</v>
      </c>
      <c r="H23" s="95"/>
      <c r="I23" s="95"/>
      <c r="J23" s="95"/>
      <c r="K23" s="95"/>
      <c r="L23" s="95"/>
      <c r="M23" s="95"/>
      <c r="N23" s="95"/>
    </row>
    <row r="24" spans="1:14" ht="49.5" x14ac:dyDescent="0.25">
      <c r="A24" s="191"/>
      <c r="B24" s="194"/>
      <c r="C24" s="60" t="s">
        <v>23</v>
      </c>
      <c r="D24" s="8" t="s">
        <v>26</v>
      </c>
      <c r="E24" s="62">
        <f>45222.49+229777.51</f>
        <v>275000</v>
      </c>
      <c r="F24" s="197"/>
      <c r="G24" s="206"/>
      <c r="H24" s="95"/>
      <c r="I24" s="95"/>
      <c r="J24" s="95"/>
      <c r="K24" s="95"/>
      <c r="L24" s="95"/>
      <c r="M24" s="95"/>
      <c r="N24" s="95"/>
    </row>
    <row r="25" spans="1:14" ht="49.5" x14ac:dyDescent="0.25">
      <c r="A25" s="191"/>
      <c r="B25" s="194"/>
      <c r="C25" s="60" t="s">
        <v>24</v>
      </c>
      <c r="D25" s="8" t="s">
        <v>26</v>
      </c>
      <c r="E25" s="62">
        <v>5000.9799999999996</v>
      </c>
      <c r="F25" s="197"/>
      <c r="G25" s="206"/>
      <c r="H25" s="95"/>
      <c r="I25" s="95"/>
      <c r="J25" s="95"/>
      <c r="K25" s="95"/>
      <c r="L25" s="95"/>
      <c r="M25" s="95"/>
      <c r="N25" s="95"/>
    </row>
    <row r="26" spans="1:14" ht="49.5" x14ac:dyDescent="0.25">
      <c r="A26" s="191"/>
      <c r="B26" s="195"/>
      <c r="C26" s="60" t="s">
        <v>25</v>
      </c>
      <c r="D26" s="8" t="s">
        <v>26</v>
      </c>
      <c r="E26" s="62">
        <f>9044.5+49266</f>
        <v>58310.5</v>
      </c>
      <c r="F26" s="198"/>
      <c r="G26" s="207"/>
      <c r="H26" s="95"/>
      <c r="I26" s="95"/>
      <c r="J26" s="95"/>
      <c r="K26" s="95"/>
      <c r="L26" s="95"/>
      <c r="M26" s="95"/>
      <c r="N26" s="95"/>
    </row>
    <row r="27" spans="1:14" ht="16.5" x14ac:dyDescent="0.25">
      <c r="A27" s="191"/>
      <c r="B27" s="251" t="s">
        <v>14</v>
      </c>
      <c r="C27" s="251"/>
      <c r="D27" s="13"/>
      <c r="E27" s="211">
        <v>135909.85</v>
      </c>
      <c r="F27" s="212"/>
      <c r="G27" s="14">
        <f>E27/E28</f>
        <v>0.19999968802898496</v>
      </c>
      <c r="H27" s="95"/>
      <c r="I27" s="95"/>
      <c r="J27" s="95"/>
      <c r="K27" s="95"/>
      <c r="L27" s="95"/>
      <c r="M27" s="95"/>
      <c r="N27" s="95"/>
    </row>
    <row r="28" spans="1:14" ht="16.5" x14ac:dyDescent="0.25">
      <c r="A28" s="191"/>
      <c r="B28" s="239" t="s">
        <v>7</v>
      </c>
      <c r="C28" s="240"/>
      <c r="D28" s="241"/>
      <c r="E28" s="217">
        <f>F19+F20+F23+E27</f>
        <v>679550.30999999994</v>
      </c>
      <c r="F28" s="218"/>
      <c r="G28" s="219"/>
      <c r="H28" s="95"/>
      <c r="I28" s="95"/>
      <c r="J28" s="95"/>
      <c r="K28" s="95"/>
      <c r="L28" s="95"/>
      <c r="M28" s="95"/>
      <c r="N28" s="95"/>
    </row>
    <row r="29" spans="1:14" ht="17.25" thickBot="1" x14ac:dyDescent="0.3">
      <c r="A29" s="242" t="s">
        <v>11</v>
      </c>
      <c r="B29" s="243"/>
      <c r="C29" s="243"/>
      <c r="D29" s="244"/>
      <c r="E29" s="223">
        <f>E17+E28</f>
        <v>1430891.31</v>
      </c>
      <c r="F29" s="224"/>
      <c r="G29" s="225"/>
      <c r="H29" s="95"/>
      <c r="I29" s="95"/>
      <c r="J29" s="95"/>
      <c r="K29" s="95"/>
      <c r="L29" s="95"/>
      <c r="M29" s="95"/>
      <c r="N29" s="95"/>
    </row>
    <row r="30" spans="1:14" ht="16.5" x14ac:dyDescent="0.25">
      <c r="A30" s="110"/>
      <c r="B30" s="110"/>
      <c r="C30" s="110"/>
      <c r="D30" s="110"/>
      <c r="E30" s="110"/>
      <c r="F30" s="110"/>
      <c r="G30" s="110"/>
      <c r="H30" s="95"/>
      <c r="I30" s="95"/>
      <c r="J30" s="95"/>
      <c r="K30" s="95"/>
      <c r="L30" s="95"/>
      <c r="M30" s="95"/>
      <c r="N30" s="95"/>
    </row>
    <row r="31" spans="1:14" ht="23.25" x14ac:dyDescent="0.25">
      <c r="A31" s="114"/>
      <c r="B31" s="114"/>
      <c r="C31" s="119" t="s">
        <v>30</v>
      </c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</row>
    <row r="32" spans="1:14" ht="15.75" thickBot="1" x14ac:dyDescent="0.3">
      <c r="A32" s="114"/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</row>
    <row r="33" spans="1:14" ht="99" x14ac:dyDescent="0.25">
      <c r="A33" s="245" t="s">
        <v>28</v>
      </c>
      <c r="B33" s="5" t="s">
        <v>3</v>
      </c>
      <c r="C33" s="5" t="s">
        <v>4</v>
      </c>
      <c r="D33" s="23" t="s">
        <v>5</v>
      </c>
      <c r="E33" s="23" t="s">
        <v>8</v>
      </c>
      <c r="F33" s="23" t="s">
        <v>9</v>
      </c>
      <c r="G33" s="24" t="s">
        <v>13</v>
      </c>
      <c r="H33" s="114"/>
      <c r="I33" s="114"/>
      <c r="J33" s="114"/>
      <c r="K33" s="114"/>
      <c r="L33" s="114"/>
      <c r="M33" s="114"/>
      <c r="N33" s="114"/>
    </row>
    <row r="34" spans="1:14" ht="49.5" x14ac:dyDescent="0.25">
      <c r="A34" s="245"/>
      <c r="B34" s="53">
        <v>1</v>
      </c>
      <c r="C34" s="120" t="s">
        <v>18</v>
      </c>
      <c r="D34" s="27">
        <f>D8</f>
        <v>1</v>
      </c>
      <c r="E34" s="117">
        <f>E8+E19</f>
        <v>19044.5</v>
      </c>
      <c r="F34" s="37">
        <f>F8+F19</f>
        <v>19044.5</v>
      </c>
      <c r="G34" s="54">
        <f>F34/E43</f>
        <v>1.3309536417549422E-2</v>
      </c>
      <c r="H34" s="114"/>
      <c r="I34" s="114"/>
      <c r="J34" s="114"/>
      <c r="K34" s="114"/>
      <c r="L34" s="114"/>
      <c r="M34" s="114"/>
      <c r="N34" s="114"/>
    </row>
    <row r="35" spans="1:14" ht="49.5" x14ac:dyDescent="0.25">
      <c r="A35" s="245"/>
      <c r="B35" s="193">
        <v>2</v>
      </c>
      <c r="C35" s="26" t="s">
        <v>19</v>
      </c>
      <c r="D35" s="27">
        <f t="shared" ref="D35:D41" si="0">D9</f>
        <v>1</v>
      </c>
      <c r="E35" s="40">
        <v>45000</v>
      </c>
      <c r="F35" s="247">
        <f>F9+F20</f>
        <v>278188.82</v>
      </c>
      <c r="G35" s="249">
        <f>F35/E43</f>
        <v>0.19441645780908404</v>
      </c>
      <c r="H35" s="95"/>
      <c r="I35" s="95"/>
      <c r="J35" s="95"/>
      <c r="K35" s="95"/>
      <c r="L35" s="95"/>
      <c r="M35" s="95"/>
      <c r="N35" s="95"/>
    </row>
    <row r="36" spans="1:14" ht="66" x14ac:dyDescent="0.25">
      <c r="A36" s="245"/>
      <c r="B36" s="194"/>
      <c r="C36" s="26" t="s">
        <v>20</v>
      </c>
      <c r="D36" s="27" t="str">
        <f t="shared" si="0"/>
        <v>50%, 70%, 90%</v>
      </c>
      <c r="E36" s="40">
        <v>183188.82</v>
      </c>
      <c r="F36" s="248"/>
      <c r="G36" s="250"/>
      <c r="H36" s="95"/>
      <c r="I36" s="95"/>
      <c r="J36" s="95"/>
      <c r="K36" s="95"/>
      <c r="L36" s="95"/>
      <c r="M36" s="95"/>
      <c r="N36" s="95"/>
    </row>
    <row r="37" spans="1:14" ht="49.5" x14ac:dyDescent="0.25">
      <c r="A37" s="245"/>
      <c r="B37" s="194"/>
      <c r="C37" s="26" t="s">
        <v>21</v>
      </c>
      <c r="D37" s="35">
        <f t="shared" si="0"/>
        <v>1</v>
      </c>
      <c r="E37" s="134">
        <f t="shared" ref="E37:E41" si="1">E11+E22</f>
        <v>50000</v>
      </c>
      <c r="F37" s="248"/>
      <c r="G37" s="250"/>
      <c r="H37" s="95"/>
      <c r="I37" s="95"/>
      <c r="J37" s="95"/>
      <c r="K37" s="95"/>
      <c r="L37" s="95"/>
      <c r="M37" s="95"/>
      <c r="N37" s="95"/>
    </row>
    <row r="38" spans="1:14" ht="49.5" x14ac:dyDescent="0.25">
      <c r="A38" s="246"/>
      <c r="B38" s="184">
        <v>6</v>
      </c>
      <c r="C38" s="121" t="s">
        <v>22</v>
      </c>
      <c r="D38" s="27" t="str">
        <f t="shared" si="0"/>
        <v>70%,  90%</v>
      </c>
      <c r="E38" s="36">
        <f t="shared" si="1"/>
        <v>164168.66</v>
      </c>
      <c r="F38" s="237">
        <f>F12+F23</f>
        <v>847480.14</v>
      </c>
      <c r="G38" s="238">
        <f>F38/E43</f>
        <v>0.59227429370578821</v>
      </c>
      <c r="H38" s="95"/>
      <c r="I38" s="95"/>
      <c r="J38" s="95"/>
      <c r="K38" s="95"/>
      <c r="L38" s="95"/>
      <c r="M38" s="95"/>
      <c r="N38" s="95"/>
    </row>
    <row r="39" spans="1:14" ht="49.5" x14ac:dyDescent="0.25">
      <c r="A39" s="246"/>
      <c r="B39" s="184"/>
      <c r="C39" s="121" t="s">
        <v>23</v>
      </c>
      <c r="D39" s="27" t="str">
        <f t="shared" si="0"/>
        <v>90%,100%</v>
      </c>
      <c r="E39" s="36">
        <f t="shared" si="1"/>
        <v>550000</v>
      </c>
      <c r="F39" s="237"/>
      <c r="G39" s="238"/>
      <c r="H39" s="95"/>
      <c r="I39" s="95"/>
      <c r="J39" s="95"/>
      <c r="K39" s="95"/>
      <c r="L39" s="95"/>
      <c r="M39" s="95"/>
      <c r="N39" s="95"/>
    </row>
    <row r="40" spans="1:14" ht="49.5" x14ac:dyDescent="0.25">
      <c r="A40" s="246"/>
      <c r="B40" s="184"/>
      <c r="C40" s="121" t="s">
        <v>24</v>
      </c>
      <c r="D40" s="27" t="str">
        <f t="shared" si="0"/>
        <v>90%,100%</v>
      </c>
      <c r="E40" s="36">
        <f t="shared" si="1"/>
        <v>20000.98</v>
      </c>
      <c r="F40" s="237"/>
      <c r="G40" s="238"/>
      <c r="H40" s="95"/>
      <c r="I40" s="95"/>
      <c r="J40" s="95"/>
      <c r="K40" s="95"/>
      <c r="L40" s="95"/>
      <c r="M40" s="95"/>
      <c r="N40" s="95"/>
    </row>
    <row r="41" spans="1:14" ht="49.5" x14ac:dyDescent="0.25">
      <c r="A41" s="246"/>
      <c r="B41" s="184"/>
      <c r="C41" s="121" t="s">
        <v>25</v>
      </c>
      <c r="D41" s="27" t="str">
        <f t="shared" si="0"/>
        <v>90%,100%</v>
      </c>
      <c r="E41" s="36">
        <f t="shared" si="1"/>
        <v>113310.5</v>
      </c>
      <c r="F41" s="237"/>
      <c r="G41" s="238"/>
      <c r="H41" s="95"/>
      <c r="I41" s="95"/>
      <c r="J41" s="95"/>
      <c r="K41" s="95"/>
      <c r="L41" s="95"/>
      <c r="M41" s="95"/>
      <c r="N41" s="95"/>
    </row>
    <row r="42" spans="1:14" ht="16.5" x14ac:dyDescent="0.25">
      <c r="A42" s="135"/>
      <c r="B42" s="136"/>
      <c r="C42" s="122" t="str">
        <f>B27</f>
        <v>Cheltuieli de funcționare și animare3</v>
      </c>
      <c r="D42" s="123"/>
      <c r="E42" s="216">
        <f>E16+E27</f>
        <v>286177.84999999998</v>
      </c>
      <c r="F42" s="216"/>
      <c r="G42" s="124">
        <f>E42/E43</f>
        <v>0.19999971206757833</v>
      </c>
      <c r="H42" s="95"/>
      <c r="I42" s="95"/>
      <c r="J42" s="95"/>
      <c r="K42" s="95"/>
      <c r="L42" s="95"/>
      <c r="M42" s="95"/>
      <c r="N42" s="95"/>
    </row>
    <row r="43" spans="1:14" ht="18" x14ac:dyDescent="0.25">
      <c r="A43" s="137"/>
      <c r="B43" s="137"/>
      <c r="C43" s="138" t="s">
        <v>29</v>
      </c>
      <c r="D43" s="137"/>
      <c r="E43" s="139">
        <f>SUM(E34:E42)</f>
        <v>1430891.31</v>
      </c>
      <c r="F43" s="137"/>
      <c r="G43" s="95"/>
      <c r="H43" s="95"/>
      <c r="I43" s="95"/>
      <c r="J43" s="95"/>
      <c r="K43" s="95"/>
      <c r="L43" s="95"/>
      <c r="M43" s="95"/>
      <c r="N43" s="95"/>
    </row>
    <row r="44" spans="1:14" x14ac:dyDescent="0.25">
      <c r="A44" s="95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</row>
    <row r="45" spans="1:14" x14ac:dyDescent="0.25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1:14" x14ac:dyDescent="0.25">
      <c r="A46" s="95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</row>
    <row r="47" spans="1:14" x14ac:dyDescent="0.25">
      <c r="A47" s="95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1:14" ht="18" x14ac:dyDescent="0.25">
      <c r="A48" s="2" t="s">
        <v>43</v>
      </c>
      <c r="B48" s="4"/>
      <c r="C48" s="4"/>
      <c r="D48" s="4"/>
      <c r="E48" s="4"/>
      <c r="F48" s="4"/>
      <c r="G48" s="4"/>
      <c r="H48" s="114"/>
      <c r="I48" s="95"/>
      <c r="J48" s="95"/>
      <c r="K48" s="95"/>
      <c r="L48" s="95"/>
      <c r="M48" s="95"/>
      <c r="N48" s="95"/>
    </row>
    <row r="49" spans="1:14" ht="18" x14ac:dyDescent="0.25">
      <c r="A49" s="2" t="s">
        <v>44</v>
      </c>
      <c r="B49" s="4"/>
      <c r="C49" s="4"/>
      <c r="D49" s="4"/>
      <c r="E49" s="4"/>
      <c r="F49" s="4"/>
      <c r="G49" s="4"/>
      <c r="H49" s="114"/>
      <c r="I49" s="95"/>
      <c r="J49" s="95"/>
      <c r="K49" s="95"/>
      <c r="L49" s="95"/>
      <c r="M49" s="95"/>
      <c r="N49" s="95"/>
    </row>
    <row r="50" spans="1:14" ht="18" x14ac:dyDescent="0.25">
      <c r="A50" s="2" t="s">
        <v>45</v>
      </c>
      <c r="B50" s="4"/>
      <c r="C50" s="4"/>
      <c r="D50" s="4"/>
      <c r="E50" s="4"/>
      <c r="F50" s="4"/>
      <c r="G50" s="4"/>
      <c r="H50" s="114"/>
      <c r="I50" s="95"/>
      <c r="J50" s="95"/>
      <c r="K50" s="95"/>
      <c r="L50" s="95"/>
      <c r="M50" s="95"/>
      <c r="N50" s="95"/>
    </row>
    <row r="51" spans="1:14" ht="18" x14ac:dyDescent="0.25">
      <c r="A51" s="4" t="s">
        <v>46</v>
      </c>
      <c r="B51" s="4"/>
      <c r="C51" s="4"/>
      <c r="D51" s="4"/>
      <c r="E51" s="4"/>
      <c r="F51" s="4"/>
      <c r="G51" s="4"/>
      <c r="H51" s="114"/>
      <c r="I51" s="95"/>
      <c r="J51" s="95"/>
      <c r="K51" s="95"/>
      <c r="L51" s="95"/>
      <c r="M51" s="95"/>
      <c r="N51" s="95"/>
    </row>
    <row r="52" spans="1:14" x14ac:dyDescent="0.25">
      <c r="A52" s="95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</row>
  </sheetData>
  <mergeCells count="33">
    <mergeCell ref="A3:A4"/>
    <mergeCell ref="A7:A17"/>
    <mergeCell ref="B9:B11"/>
    <mergeCell ref="F9:F11"/>
    <mergeCell ref="G9:G11"/>
    <mergeCell ref="B12:B15"/>
    <mergeCell ref="F12:F15"/>
    <mergeCell ref="G12:G15"/>
    <mergeCell ref="B16:C16"/>
    <mergeCell ref="E16:F16"/>
    <mergeCell ref="B17:D17"/>
    <mergeCell ref="E17:G17"/>
    <mergeCell ref="A18:A28"/>
    <mergeCell ref="B20:B22"/>
    <mergeCell ref="F20:F22"/>
    <mergeCell ref="G20:G22"/>
    <mergeCell ref="B23:B26"/>
    <mergeCell ref="F23:F26"/>
    <mergeCell ref="G23:G26"/>
    <mergeCell ref="B27:C27"/>
    <mergeCell ref="E27:F27"/>
    <mergeCell ref="B28:D28"/>
    <mergeCell ref="E28:G28"/>
    <mergeCell ref="A29:D29"/>
    <mergeCell ref="E29:G29"/>
    <mergeCell ref="E42:F42"/>
    <mergeCell ref="A33:A41"/>
    <mergeCell ref="B35:B37"/>
    <mergeCell ref="F35:F37"/>
    <mergeCell ref="G35:G37"/>
    <mergeCell ref="B38:B41"/>
    <mergeCell ref="F38:F41"/>
    <mergeCell ref="G38:G4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F59D7-4526-4729-ADCB-4A064296154D}">
  <dimension ref="A1:G48"/>
  <sheetViews>
    <sheetView workbookViewId="0">
      <selection activeCell="H31" sqref="H31"/>
    </sheetView>
  </sheetViews>
  <sheetFormatPr defaultRowHeight="15" x14ac:dyDescent="0.25"/>
  <cols>
    <col min="3" max="3" width="67.5703125" customWidth="1"/>
    <col min="4" max="4" width="15" customWidth="1"/>
    <col min="5" max="5" width="23.5703125" customWidth="1"/>
    <col min="6" max="6" width="17.5703125" customWidth="1"/>
    <col min="7" max="7" width="19" customWidth="1"/>
  </cols>
  <sheetData>
    <row r="1" spans="1:7" ht="31.5" customHeight="1" x14ac:dyDescent="0.3">
      <c r="A1" s="104" t="s">
        <v>42</v>
      </c>
      <c r="B1" s="64"/>
      <c r="C1" s="64"/>
      <c r="D1" s="64"/>
      <c r="E1" s="64"/>
      <c r="F1" s="64"/>
      <c r="G1" s="64"/>
    </row>
    <row r="2" spans="1:7" ht="6.75" hidden="1" customHeight="1" x14ac:dyDescent="0.3">
      <c r="A2" s="105"/>
      <c r="B2" s="64"/>
      <c r="C2" s="64"/>
      <c r="D2" s="64"/>
      <c r="E2" s="64"/>
      <c r="F2" s="64"/>
      <c r="G2" s="64"/>
    </row>
    <row r="3" spans="1:7" s="65" customFormat="1" ht="84" hidden="1" thickBot="1" x14ac:dyDescent="0.4">
      <c r="A3" s="284" t="s">
        <v>0</v>
      </c>
      <c r="B3" s="66" t="s">
        <v>1</v>
      </c>
      <c r="C3" s="66" t="s">
        <v>2</v>
      </c>
      <c r="D3" s="66" t="s">
        <v>10</v>
      </c>
      <c r="E3" s="67"/>
      <c r="F3" s="63" t="s">
        <v>27</v>
      </c>
      <c r="G3" s="64"/>
    </row>
    <row r="4" spans="1:7" ht="18" hidden="1" thickBot="1" x14ac:dyDescent="0.4">
      <c r="A4" s="285"/>
      <c r="B4" s="68">
        <v>276.75</v>
      </c>
      <c r="C4" s="69">
        <v>24125</v>
      </c>
      <c r="D4" s="16">
        <f>985.37*B4+19.84*C4</f>
        <v>751341.14749999996</v>
      </c>
      <c r="E4" s="67"/>
      <c r="F4" s="70"/>
      <c r="G4" s="64"/>
    </row>
    <row r="5" spans="1:7" ht="18" hidden="1" thickBot="1" x14ac:dyDescent="0.4">
      <c r="A5" s="64"/>
      <c r="B5" s="64"/>
      <c r="C5" s="64"/>
      <c r="D5" s="64"/>
      <c r="E5" s="64"/>
      <c r="F5" s="71"/>
      <c r="G5" s="64"/>
    </row>
    <row r="6" spans="1:7" ht="17.25" hidden="1" thickBot="1" x14ac:dyDescent="0.35">
      <c r="A6" s="64"/>
      <c r="B6" s="64"/>
      <c r="C6" s="64"/>
      <c r="D6" s="64"/>
      <c r="E6" s="64"/>
      <c r="F6" s="64"/>
      <c r="G6" s="64"/>
    </row>
    <row r="7" spans="1:7" s="95" customFormat="1" ht="132" hidden="1" x14ac:dyDescent="0.25">
      <c r="A7" s="275" t="s">
        <v>12</v>
      </c>
      <c r="B7" s="5" t="s">
        <v>3</v>
      </c>
      <c r="C7" s="5" t="s">
        <v>4</v>
      </c>
      <c r="D7" s="5" t="s">
        <v>5</v>
      </c>
      <c r="E7" s="5" t="s">
        <v>8</v>
      </c>
      <c r="F7" s="5" t="s">
        <v>9</v>
      </c>
      <c r="G7" s="6" t="s">
        <v>13</v>
      </c>
    </row>
    <row r="8" spans="1:7" ht="33" hidden="1" x14ac:dyDescent="0.3">
      <c r="A8" s="276"/>
      <c r="B8" s="73">
        <v>1</v>
      </c>
      <c r="C8" s="57" t="s">
        <v>18</v>
      </c>
      <c r="D8" s="74">
        <v>1</v>
      </c>
      <c r="E8" s="75">
        <v>10000</v>
      </c>
      <c r="F8" s="75">
        <f>E8</f>
        <v>10000</v>
      </c>
      <c r="G8" s="76">
        <f>F8/E17</f>
        <v>1.3309535883174219E-2</v>
      </c>
    </row>
    <row r="9" spans="1:7" ht="33" hidden="1" x14ac:dyDescent="0.3">
      <c r="A9" s="276"/>
      <c r="B9" s="268">
        <v>2</v>
      </c>
      <c r="C9" s="77" t="s">
        <v>19</v>
      </c>
      <c r="D9" s="78">
        <v>1</v>
      </c>
      <c r="E9" s="79">
        <v>30000</v>
      </c>
      <c r="F9" s="278">
        <f>E9+E10+E11</f>
        <v>146073</v>
      </c>
      <c r="G9" s="281">
        <f>F9/E17</f>
        <v>0.19441638350629076</v>
      </c>
    </row>
    <row r="10" spans="1:7" ht="33" hidden="1" x14ac:dyDescent="0.3">
      <c r="A10" s="276"/>
      <c r="B10" s="269"/>
      <c r="C10" s="77" t="s">
        <v>20</v>
      </c>
      <c r="D10" s="80" t="s">
        <v>16</v>
      </c>
      <c r="E10" s="81">
        <f>36073+50000</f>
        <v>86073</v>
      </c>
      <c r="F10" s="279"/>
      <c r="G10" s="282"/>
    </row>
    <row r="11" spans="1:7" ht="33" hidden="1" x14ac:dyDescent="0.3">
      <c r="A11" s="276"/>
      <c r="B11" s="277"/>
      <c r="C11" s="77" t="s">
        <v>21</v>
      </c>
      <c r="D11" s="78">
        <v>1</v>
      </c>
      <c r="E11" s="81">
        <v>30000</v>
      </c>
      <c r="F11" s="280"/>
      <c r="G11" s="283"/>
    </row>
    <row r="12" spans="1:7" ht="33" hidden="1" x14ac:dyDescent="0.3">
      <c r="A12" s="276"/>
      <c r="B12" s="268">
        <v>6</v>
      </c>
      <c r="C12" s="57" t="s">
        <v>22</v>
      </c>
      <c r="D12" s="80" t="s">
        <v>17</v>
      </c>
      <c r="E12" s="82">
        <v>100000</v>
      </c>
      <c r="F12" s="278">
        <f>E12+E13+E14+E15</f>
        <v>445000</v>
      </c>
      <c r="G12" s="281">
        <f>F12/E17</f>
        <v>0.59227434680125268</v>
      </c>
    </row>
    <row r="13" spans="1:7" ht="33" hidden="1" x14ac:dyDescent="0.3">
      <c r="A13" s="276"/>
      <c r="B13" s="269"/>
      <c r="C13" s="57" t="s">
        <v>23</v>
      </c>
      <c r="D13" s="74" t="s">
        <v>26</v>
      </c>
      <c r="E13" s="82">
        <f>50000+225000</f>
        <v>275000</v>
      </c>
      <c r="F13" s="279"/>
      <c r="G13" s="282"/>
    </row>
    <row r="14" spans="1:7" ht="1.5" customHeight="1" x14ac:dyDescent="0.3">
      <c r="A14" s="276"/>
      <c r="B14" s="269"/>
      <c r="C14" s="57" t="s">
        <v>24</v>
      </c>
      <c r="D14" s="74" t="s">
        <v>26</v>
      </c>
      <c r="E14" s="82">
        <v>15000</v>
      </c>
      <c r="F14" s="279"/>
      <c r="G14" s="282"/>
    </row>
    <row r="15" spans="1:7" ht="33" hidden="1" x14ac:dyDescent="0.3">
      <c r="A15" s="276"/>
      <c r="B15" s="277"/>
      <c r="C15" s="57" t="s">
        <v>25</v>
      </c>
      <c r="D15" s="74" t="s">
        <v>26</v>
      </c>
      <c r="E15" s="82">
        <v>55000</v>
      </c>
      <c r="F15" s="280"/>
      <c r="G15" s="283"/>
    </row>
    <row r="16" spans="1:7" ht="16.5" hidden="1" x14ac:dyDescent="0.3">
      <c r="A16" s="276"/>
      <c r="B16" s="208" t="s">
        <v>14</v>
      </c>
      <c r="C16" s="208"/>
      <c r="D16" s="7"/>
      <c r="E16" s="287">
        <v>150268</v>
      </c>
      <c r="F16" s="288"/>
      <c r="G16" s="83">
        <f>E16/E17</f>
        <v>0.19999973380928235</v>
      </c>
    </row>
    <row r="17" spans="1:7" ht="17.25" hidden="1" thickBot="1" x14ac:dyDescent="0.35">
      <c r="A17" s="286"/>
      <c r="B17" s="199" t="s">
        <v>6</v>
      </c>
      <c r="C17" s="200"/>
      <c r="D17" s="201"/>
      <c r="E17" s="289">
        <f>F8+F9+F12+E16</f>
        <v>751341</v>
      </c>
      <c r="F17" s="290"/>
      <c r="G17" s="291"/>
    </row>
    <row r="18" spans="1:7" s="95" customFormat="1" ht="132" hidden="1" x14ac:dyDescent="0.25">
      <c r="A18" s="275" t="s">
        <v>15</v>
      </c>
      <c r="B18" s="5" t="s">
        <v>3</v>
      </c>
      <c r="C18" s="5" t="s">
        <v>4</v>
      </c>
      <c r="D18" s="5" t="s">
        <v>5</v>
      </c>
      <c r="E18" s="5" t="s">
        <v>8</v>
      </c>
      <c r="F18" s="5" t="s">
        <v>9</v>
      </c>
      <c r="G18" s="6" t="s">
        <v>13</v>
      </c>
    </row>
    <row r="19" spans="1:7" ht="33" hidden="1" x14ac:dyDescent="0.3">
      <c r="A19" s="276"/>
      <c r="B19" s="73">
        <v>1</v>
      </c>
      <c r="C19" s="84" t="s">
        <v>18</v>
      </c>
      <c r="D19" s="74">
        <v>1</v>
      </c>
      <c r="E19" s="85">
        <v>9044.5</v>
      </c>
      <c r="F19" s="75">
        <f>E19</f>
        <v>9044.5</v>
      </c>
      <c r="G19" s="76">
        <f>F19/E28</f>
        <v>1.3310320486528013E-2</v>
      </c>
    </row>
    <row r="20" spans="1:7" ht="33" hidden="1" x14ac:dyDescent="0.3">
      <c r="A20" s="276"/>
      <c r="B20" s="268">
        <v>2</v>
      </c>
      <c r="C20" s="77" t="s">
        <v>19</v>
      </c>
      <c r="D20" s="78">
        <v>1</v>
      </c>
      <c r="E20" s="85">
        <v>27133.49</v>
      </c>
      <c r="F20" s="278">
        <f>E20+E21+E22</f>
        <v>132115.82</v>
      </c>
      <c r="G20" s="281">
        <f>F20/E28</f>
        <v>0.19442798447016943</v>
      </c>
    </row>
    <row r="21" spans="1:7" ht="33" hidden="1" x14ac:dyDescent="0.3">
      <c r="A21" s="276"/>
      <c r="B21" s="269"/>
      <c r="C21" s="77" t="s">
        <v>20</v>
      </c>
      <c r="D21" s="80" t="s">
        <v>16</v>
      </c>
      <c r="E21" s="86">
        <f>32626.35+52355.98</f>
        <v>84982.33</v>
      </c>
      <c r="F21" s="279"/>
      <c r="G21" s="282"/>
    </row>
    <row r="22" spans="1:7" ht="33" hidden="1" x14ac:dyDescent="0.3">
      <c r="A22" s="276"/>
      <c r="B22" s="277"/>
      <c r="C22" s="77" t="s">
        <v>21</v>
      </c>
      <c r="D22" s="78">
        <v>1</v>
      </c>
      <c r="E22" s="86">
        <v>20000</v>
      </c>
      <c r="F22" s="280"/>
      <c r="G22" s="283"/>
    </row>
    <row r="23" spans="1:7" ht="33" hidden="1" x14ac:dyDescent="0.3">
      <c r="A23" s="276"/>
      <c r="B23" s="268">
        <v>6</v>
      </c>
      <c r="C23" s="84" t="s">
        <v>22</v>
      </c>
      <c r="D23" s="80" t="s">
        <v>17</v>
      </c>
      <c r="E23" s="86">
        <v>64168.66</v>
      </c>
      <c r="F23" s="278">
        <f>E23+E24+E25+E26</f>
        <v>402440.14</v>
      </c>
      <c r="G23" s="281">
        <f>F23/E28</f>
        <v>0.59225023384854902</v>
      </c>
    </row>
    <row r="24" spans="1:7" ht="27" hidden="1" customHeight="1" x14ac:dyDescent="0.3">
      <c r="A24" s="276"/>
      <c r="B24" s="269"/>
      <c r="C24" s="84" t="s">
        <v>23</v>
      </c>
      <c r="D24" s="74" t="s">
        <v>26</v>
      </c>
      <c r="E24" s="86">
        <f>45222.49+229777.51</f>
        <v>275000</v>
      </c>
      <c r="F24" s="279"/>
      <c r="G24" s="282"/>
    </row>
    <row r="25" spans="1:7" ht="33" hidden="1" x14ac:dyDescent="0.3">
      <c r="A25" s="276"/>
      <c r="B25" s="269"/>
      <c r="C25" s="84" t="s">
        <v>24</v>
      </c>
      <c r="D25" s="74" t="s">
        <v>26</v>
      </c>
      <c r="E25" s="86">
        <v>5000.9799999999996</v>
      </c>
      <c r="F25" s="279"/>
      <c r="G25" s="282"/>
    </row>
    <row r="26" spans="1:7" ht="33" hidden="1" x14ac:dyDescent="0.3">
      <c r="A26" s="276"/>
      <c r="B26" s="277"/>
      <c r="C26" s="84" t="s">
        <v>25</v>
      </c>
      <c r="D26" s="74" t="s">
        <v>26</v>
      </c>
      <c r="E26" s="86">
        <f>9044.5+49226</f>
        <v>58270.5</v>
      </c>
      <c r="F26" s="280"/>
      <c r="G26" s="283"/>
    </row>
    <row r="27" spans="1:7" ht="16.5" hidden="1" x14ac:dyDescent="0.3">
      <c r="A27" s="276"/>
      <c r="B27" s="208" t="s">
        <v>14</v>
      </c>
      <c r="C27" s="208"/>
      <c r="D27" s="7"/>
      <c r="E27" s="258">
        <v>135909.85</v>
      </c>
      <c r="F27" s="259"/>
      <c r="G27" s="83">
        <f>E27/E28</f>
        <v>0.20001146119475363</v>
      </c>
    </row>
    <row r="28" spans="1:7" ht="16.5" hidden="1" x14ac:dyDescent="0.3">
      <c r="A28" s="276"/>
      <c r="B28" s="213" t="s">
        <v>7</v>
      </c>
      <c r="C28" s="214"/>
      <c r="D28" s="215"/>
      <c r="E28" s="260">
        <f>F19+F20+F23+E27</f>
        <v>679510.30999999994</v>
      </c>
      <c r="F28" s="261"/>
      <c r="G28" s="262"/>
    </row>
    <row r="29" spans="1:7" ht="21.75" hidden="1" customHeight="1" thickBot="1" x14ac:dyDescent="0.35">
      <c r="A29" s="220" t="s">
        <v>11</v>
      </c>
      <c r="B29" s="221"/>
      <c r="C29" s="221"/>
      <c r="D29" s="222"/>
      <c r="E29" s="263">
        <f>E17+E28</f>
        <v>1430851.31</v>
      </c>
      <c r="F29" s="264"/>
      <c r="G29" s="265"/>
    </row>
    <row r="30" spans="1:7" ht="16.5" hidden="1" x14ac:dyDescent="0.3">
      <c r="A30" s="67"/>
      <c r="B30" s="67"/>
      <c r="C30" s="67"/>
      <c r="D30" s="67"/>
      <c r="E30" s="67"/>
      <c r="F30" s="67"/>
      <c r="G30" s="67"/>
    </row>
    <row r="31" spans="1:7" ht="23.25" x14ac:dyDescent="0.35">
      <c r="A31" s="87"/>
      <c r="B31" s="87"/>
      <c r="C31" s="22" t="s">
        <v>50</v>
      </c>
      <c r="D31" s="87"/>
      <c r="E31" s="87"/>
      <c r="F31" s="87"/>
      <c r="G31" s="87"/>
    </row>
    <row r="32" spans="1:7" ht="15.75" thickBot="1" x14ac:dyDescent="0.3">
      <c r="A32" s="87"/>
      <c r="B32" s="87"/>
      <c r="C32" s="87"/>
      <c r="D32" s="87"/>
      <c r="E32" s="87"/>
      <c r="F32" s="87"/>
      <c r="G32" s="87"/>
    </row>
    <row r="33" spans="1:7" ht="132" x14ac:dyDescent="0.3">
      <c r="A33" s="266" t="s">
        <v>28</v>
      </c>
      <c r="B33" s="72" t="s">
        <v>3</v>
      </c>
      <c r="C33" s="72" t="s">
        <v>4</v>
      </c>
      <c r="D33" s="88" t="s">
        <v>5</v>
      </c>
      <c r="E33" s="88" t="s">
        <v>8</v>
      </c>
      <c r="F33" s="88" t="s">
        <v>9</v>
      </c>
      <c r="G33" s="89" t="s">
        <v>13</v>
      </c>
    </row>
    <row r="34" spans="1:7" ht="33" x14ac:dyDescent="0.3">
      <c r="A34" s="266"/>
      <c r="B34" s="73">
        <v>1</v>
      </c>
      <c r="C34" s="25" t="s">
        <v>18</v>
      </c>
      <c r="D34" s="90">
        <f>D8</f>
        <v>1</v>
      </c>
      <c r="E34" s="125">
        <f>E8+E19</f>
        <v>19044.5</v>
      </c>
      <c r="F34" s="126">
        <f>F8+F19</f>
        <v>19044.5</v>
      </c>
      <c r="G34" s="91">
        <f>F34/E43</f>
        <v>1.3309908490771134E-2</v>
      </c>
    </row>
    <row r="35" spans="1:7" ht="33" x14ac:dyDescent="0.3">
      <c r="A35" s="266"/>
      <c r="B35" s="268">
        <v>2</v>
      </c>
      <c r="C35" s="92" t="s">
        <v>19</v>
      </c>
      <c r="D35" s="90">
        <f t="shared" ref="D35:D41" si="0">D9</f>
        <v>1</v>
      </c>
      <c r="E35" s="125">
        <f t="shared" ref="E35:E41" si="1">E9+E20</f>
        <v>57133.490000000005</v>
      </c>
      <c r="F35" s="270">
        <f>F9+F20</f>
        <v>278188.82</v>
      </c>
      <c r="G35" s="272">
        <f>F35/E43</f>
        <v>0.19442189279611449</v>
      </c>
    </row>
    <row r="36" spans="1:7" ht="33" x14ac:dyDescent="0.3">
      <c r="A36" s="266"/>
      <c r="B36" s="269"/>
      <c r="C36" s="92" t="s">
        <v>20</v>
      </c>
      <c r="D36" s="90" t="str">
        <f t="shared" si="0"/>
        <v>50%, 70%, 90%</v>
      </c>
      <c r="E36" s="93">
        <f t="shared" si="1"/>
        <v>171055.33000000002</v>
      </c>
      <c r="F36" s="271"/>
      <c r="G36" s="273"/>
    </row>
    <row r="37" spans="1:7" ht="33" x14ac:dyDescent="0.3">
      <c r="A37" s="266"/>
      <c r="B37" s="269"/>
      <c r="C37" s="92" t="s">
        <v>21</v>
      </c>
      <c r="D37" s="127">
        <f t="shared" si="0"/>
        <v>1</v>
      </c>
      <c r="E37" s="128">
        <f t="shared" si="1"/>
        <v>50000</v>
      </c>
      <c r="F37" s="271"/>
      <c r="G37" s="273"/>
    </row>
    <row r="38" spans="1:7" ht="33" x14ac:dyDescent="0.3">
      <c r="A38" s="267"/>
      <c r="B38" s="274">
        <v>6</v>
      </c>
      <c r="C38" s="28" t="s">
        <v>22</v>
      </c>
      <c r="D38" s="90" t="str">
        <f t="shared" si="0"/>
        <v>70%,  90%</v>
      </c>
      <c r="E38" s="93">
        <f t="shared" si="1"/>
        <v>164168.66</v>
      </c>
      <c r="F38" s="256">
        <f>F12+F23</f>
        <v>847440.14</v>
      </c>
      <c r="G38" s="257">
        <f>F38/E43</f>
        <v>0.59226289557648026</v>
      </c>
    </row>
    <row r="39" spans="1:7" ht="33" x14ac:dyDescent="0.3">
      <c r="A39" s="267"/>
      <c r="B39" s="274"/>
      <c r="C39" s="28" t="s">
        <v>23</v>
      </c>
      <c r="D39" s="90" t="str">
        <f t="shared" si="0"/>
        <v>90%,100%</v>
      </c>
      <c r="E39" s="93">
        <f t="shared" si="1"/>
        <v>550000</v>
      </c>
      <c r="F39" s="256"/>
      <c r="G39" s="257"/>
    </row>
    <row r="40" spans="1:7" ht="33" x14ac:dyDescent="0.3">
      <c r="A40" s="267"/>
      <c r="B40" s="274"/>
      <c r="C40" s="28" t="s">
        <v>24</v>
      </c>
      <c r="D40" s="90" t="str">
        <f t="shared" si="0"/>
        <v>90%,100%</v>
      </c>
      <c r="E40" s="93">
        <f t="shared" si="1"/>
        <v>20000.98</v>
      </c>
      <c r="F40" s="256"/>
      <c r="G40" s="257"/>
    </row>
    <row r="41" spans="1:7" ht="33" x14ac:dyDescent="0.3">
      <c r="A41" s="267"/>
      <c r="B41" s="274"/>
      <c r="C41" s="28" t="s">
        <v>25</v>
      </c>
      <c r="D41" s="90" t="str">
        <f t="shared" si="0"/>
        <v>90%,100%</v>
      </c>
      <c r="E41" s="93">
        <f t="shared" si="1"/>
        <v>113270.5</v>
      </c>
      <c r="F41" s="256"/>
      <c r="G41" s="257"/>
    </row>
    <row r="42" spans="1:7" ht="16.5" x14ac:dyDescent="0.3">
      <c r="A42" s="129"/>
      <c r="B42" s="130"/>
      <c r="C42" s="94" t="str">
        <f>B27</f>
        <v>Cheltuieli de funcționare și animare3</v>
      </c>
      <c r="D42" s="30"/>
      <c r="E42" s="183">
        <f>E16+E27</f>
        <v>286177.84999999998</v>
      </c>
      <c r="F42" s="183"/>
      <c r="G42" s="31">
        <f>E42/E43</f>
        <v>0.20000530313663406</v>
      </c>
    </row>
    <row r="43" spans="1:7" ht="21" x14ac:dyDescent="0.35">
      <c r="A43" s="65"/>
      <c r="B43" s="65"/>
      <c r="C43" s="118" t="s">
        <v>29</v>
      </c>
      <c r="D43" s="65"/>
      <c r="E43" s="131">
        <f>SUM(E34:E42)</f>
        <v>1430851.31</v>
      </c>
      <c r="F43" s="65"/>
      <c r="G43" s="65"/>
    </row>
    <row r="44" spans="1:7" x14ac:dyDescent="0.25">
      <c r="A44" s="65"/>
      <c r="B44" s="65"/>
      <c r="C44" s="65"/>
      <c r="D44" s="65"/>
      <c r="E44" s="65"/>
      <c r="F44" s="65"/>
      <c r="G44" s="65"/>
    </row>
    <row r="45" spans="1:7" x14ac:dyDescent="0.25">
      <c r="A45" s="65"/>
      <c r="B45" s="65"/>
      <c r="C45" s="65"/>
      <c r="D45" s="65"/>
      <c r="E45" s="65"/>
      <c r="F45" s="65"/>
      <c r="G45" s="65"/>
    </row>
    <row r="46" spans="1:7" x14ac:dyDescent="0.25">
      <c r="A46" s="65"/>
      <c r="B46" s="65"/>
      <c r="C46" s="65"/>
      <c r="D46" s="65"/>
      <c r="E46" s="65"/>
      <c r="F46" s="65"/>
      <c r="G46" s="65"/>
    </row>
    <row r="47" spans="1:7" x14ac:dyDescent="0.25">
      <c r="A47" s="65"/>
      <c r="B47" s="65"/>
      <c r="C47" s="65"/>
      <c r="D47" s="65"/>
      <c r="E47" s="65"/>
      <c r="F47" s="65"/>
      <c r="G47" s="65"/>
    </row>
    <row r="48" spans="1:7" ht="18" x14ac:dyDescent="0.3">
      <c r="A48" s="132" t="s">
        <v>43</v>
      </c>
      <c r="B48" s="133"/>
      <c r="C48" s="133"/>
      <c r="D48" s="133"/>
      <c r="E48" s="133"/>
      <c r="F48" s="133"/>
      <c r="G48" s="133"/>
    </row>
  </sheetData>
  <mergeCells count="33">
    <mergeCell ref="A3:A4"/>
    <mergeCell ref="A7:A17"/>
    <mergeCell ref="B9:B11"/>
    <mergeCell ref="F9:F11"/>
    <mergeCell ref="G9:G11"/>
    <mergeCell ref="B12:B15"/>
    <mergeCell ref="F12:F15"/>
    <mergeCell ref="G12:G15"/>
    <mergeCell ref="B16:C16"/>
    <mergeCell ref="E16:F16"/>
    <mergeCell ref="B17:D17"/>
    <mergeCell ref="E17:G17"/>
    <mergeCell ref="G20:G22"/>
    <mergeCell ref="B23:B26"/>
    <mergeCell ref="F23:F26"/>
    <mergeCell ref="G23:G26"/>
    <mergeCell ref="B27:C27"/>
    <mergeCell ref="F38:F41"/>
    <mergeCell ref="G38:G41"/>
    <mergeCell ref="E42:F42"/>
    <mergeCell ref="E27:F27"/>
    <mergeCell ref="B28:D28"/>
    <mergeCell ref="E28:G28"/>
    <mergeCell ref="A29:D29"/>
    <mergeCell ref="E29:G29"/>
    <mergeCell ref="A33:A41"/>
    <mergeCell ref="B35:B37"/>
    <mergeCell ref="F35:F37"/>
    <mergeCell ref="G35:G37"/>
    <mergeCell ref="B38:B41"/>
    <mergeCell ref="A18:A28"/>
    <mergeCell ref="B20:B22"/>
    <mergeCell ref="F20:F2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309E5-3F70-454C-B434-D1FE11D97D57}">
  <dimension ref="A1:H41"/>
  <sheetViews>
    <sheetView topLeftCell="A25" workbookViewId="0">
      <selection activeCell="L12" sqref="L12"/>
    </sheetView>
  </sheetViews>
  <sheetFormatPr defaultRowHeight="15" x14ac:dyDescent="0.25"/>
  <cols>
    <col min="3" max="3" width="58.28515625" customWidth="1"/>
    <col min="4" max="4" width="12.85546875" customWidth="1"/>
    <col min="5" max="5" width="20" customWidth="1"/>
    <col min="6" max="6" width="19.140625" customWidth="1"/>
  </cols>
  <sheetData>
    <row r="1" spans="1:8" ht="16.5" x14ac:dyDescent="0.25">
      <c r="A1" s="107" t="s">
        <v>42</v>
      </c>
      <c r="B1" s="108"/>
      <c r="C1" s="108"/>
      <c r="D1" s="108"/>
      <c r="E1" s="108"/>
      <c r="F1" s="108"/>
      <c r="G1" s="108"/>
      <c r="H1" s="95"/>
    </row>
    <row r="2" spans="1:8" ht="16.5" x14ac:dyDescent="0.25">
      <c r="A2" s="109"/>
      <c r="B2" s="108"/>
      <c r="C2" s="108"/>
      <c r="D2" s="108"/>
      <c r="E2" s="108"/>
      <c r="F2" s="108"/>
      <c r="G2" s="108"/>
      <c r="H2" s="95"/>
    </row>
    <row r="3" spans="1:8" ht="82.5" x14ac:dyDescent="0.25">
      <c r="A3" s="252" t="s">
        <v>0</v>
      </c>
      <c r="B3" s="12" t="s">
        <v>1</v>
      </c>
      <c r="C3" s="12" t="s">
        <v>2</v>
      </c>
      <c r="D3" s="12" t="s">
        <v>10</v>
      </c>
      <c r="E3" s="110"/>
      <c r="F3" s="18" t="s">
        <v>27</v>
      </c>
      <c r="G3" s="108"/>
      <c r="H3" s="95"/>
    </row>
    <row r="4" spans="1:8" ht="16.5" x14ac:dyDescent="0.25">
      <c r="A4" s="189"/>
      <c r="B4" s="10">
        <v>276.75</v>
      </c>
      <c r="C4" s="11">
        <v>24125</v>
      </c>
      <c r="D4" s="111">
        <f>985.37*B4+19.84*C4</f>
        <v>751341.14749999996</v>
      </c>
      <c r="E4" s="110"/>
      <c r="F4" s="17"/>
      <c r="G4" s="108"/>
      <c r="H4" s="95"/>
    </row>
    <row r="5" spans="1:8" ht="16.5" x14ac:dyDescent="0.25">
      <c r="A5" s="108"/>
      <c r="B5" s="108"/>
      <c r="C5" s="108"/>
      <c r="D5" s="108"/>
      <c r="E5" s="108"/>
      <c r="F5" s="112"/>
      <c r="G5" s="108"/>
      <c r="H5" s="95"/>
    </row>
    <row r="6" spans="1:8" ht="17.25" thickBot="1" x14ac:dyDescent="0.3">
      <c r="A6" s="108"/>
      <c r="B6" s="108"/>
      <c r="C6" s="108"/>
      <c r="D6" s="108"/>
      <c r="E6" s="108"/>
      <c r="F6" s="108"/>
      <c r="G6" s="108"/>
      <c r="H6" s="95"/>
    </row>
    <row r="7" spans="1:8" s="95" customFormat="1" ht="115.5" x14ac:dyDescent="0.25">
      <c r="A7" s="190" t="s">
        <v>12</v>
      </c>
      <c r="B7" s="5" t="s">
        <v>3</v>
      </c>
      <c r="C7" s="5" t="s">
        <v>4</v>
      </c>
      <c r="D7" s="5" t="s">
        <v>5</v>
      </c>
      <c r="E7" s="5" t="s">
        <v>8</v>
      </c>
      <c r="F7" s="5" t="s">
        <v>9</v>
      </c>
      <c r="G7" s="6" t="s">
        <v>13</v>
      </c>
    </row>
    <row r="8" spans="1:8" ht="33" x14ac:dyDescent="0.25">
      <c r="A8" s="191"/>
      <c r="B8" s="53">
        <v>1</v>
      </c>
      <c r="C8" s="113" t="s">
        <v>18</v>
      </c>
      <c r="D8" s="8">
        <v>1</v>
      </c>
      <c r="E8" s="55">
        <v>10000</v>
      </c>
      <c r="F8" s="55">
        <f>E8</f>
        <v>10000</v>
      </c>
      <c r="G8" s="56">
        <f>F8/E17</f>
        <v>1.3309535883174219E-2</v>
      </c>
      <c r="H8" s="95"/>
    </row>
    <row r="9" spans="1:8" ht="33" x14ac:dyDescent="0.25">
      <c r="A9" s="191"/>
      <c r="B9" s="193">
        <v>2</v>
      </c>
      <c r="C9" s="9" t="s">
        <v>19</v>
      </c>
      <c r="D9" s="58">
        <v>1</v>
      </c>
      <c r="E9" s="15">
        <v>30000</v>
      </c>
      <c r="F9" s="196">
        <f>E9+E10+E11</f>
        <v>146073</v>
      </c>
      <c r="G9" s="205">
        <f>F9/E17</f>
        <v>0.19441638350629076</v>
      </c>
      <c r="H9" s="95"/>
    </row>
    <row r="10" spans="1:8" ht="49.5" x14ac:dyDescent="0.25">
      <c r="A10" s="191"/>
      <c r="B10" s="194"/>
      <c r="C10" s="9" t="s">
        <v>20</v>
      </c>
      <c r="D10" s="59" t="s">
        <v>16</v>
      </c>
      <c r="E10" s="15">
        <v>36073</v>
      </c>
      <c r="F10" s="197"/>
      <c r="G10" s="206"/>
      <c r="H10" s="95"/>
    </row>
    <row r="11" spans="1:8" ht="33" x14ac:dyDescent="0.25">
      <c r="A11" s="191"/>
      <c r="B11" s="195"/>
      <c r="C11" s="9" t="s">
        <v>21</v>
      </c>
      <c r="D11" s="58">
        <v>1</v>
      </c>
      <c r="E11" s="15">
        <v>80000</v>
      </c>
      <c r="F11" s="198"/>
      <c r="G11" s="207"/>
      <c r="H11" s="95"/>
    </row>
    <row r="12" spans="1:8" ht="33" x14ac:dyDescent="0.25">
      <c r="A12" s="191"/>
      <c r="B12" s="193">
        <v>6</v>
      </c>
      <c r="C12" s="113" t="s">
        <v>22</v>
      </c>
      <c r="D12" s="59" t="s">
        <v>17</v>
      </c>
      <c r="E12" s="106">
        <v>325000</v>
      </c>
      <c r="F12" s="196">
        <f>E12+E13+E14+E15</f>
        <v>445000</v>
      </c>
      <c r="G12" s="205">
        <f>F12/E17</f>
        <v>0.59227434680125268</v>
      </c>
      <c r="H12" s="95"/>
    </row>
    <row r="13" spans="1:8" ht="33" x14ac:dyDescent="0.25">
      <c r="A13" s="191"/>
      <c r="B13" s="194"/>
      <c r="C13" s="113" t="s">
        <v>23</v>
      </c>
      <c r="D13" s="8" t="s">
        <v>26</v>
      </c>
      <c r="E13" s="106">
        <v>50000</v>
      </c>
      <c r="F13" s="197"/>
      <c r="G13" s="206"/>
      <c r="H13" s="95"/>
    </row>
    <row r="14" spans="1:8" ht="33" x14ac:dyDescent="0.25">
      <c r="A14" s="191"/>
      <c r="B14" s="194"/>
      <c r="C14" s="113" t="s">
        <v>24</v>
      </c>
      <c r="D14" s="8" t="s">
        <v>26</v>
      </c>
      <c r="E14" s="106">
        <v>60000</v>
      </c>
      <c r="F14" s="197"/>
      <c r="G14" s="206"/>
      <c r="H14" s="95"/>
    </row>
    <row r="15" spans="1:8" ht="33" x14ac:dyDescent="0.25">
      <c r="A15" s="191"/>
      <c r="B15" s="195"/>
      <c r="C15" s="113" t="s">
        <v>25</v>
      </c>
      <c r="D15" s="8" t="s">
        <v>26</v>
      </c>
      <c r="E15" s="106">
        <v>10000</v>
      </c>
      <c r="F15" s="198"/>
      <c r="G15" s="207"/>
      <c r="H15" s="95"/>
    </row>
    <row r="16" spans="1:8" ht="16.5" x14ac:dyDescent="0.25">
      <c r="A16" s="191"/>
      <c r="B16" s="251" t="s">
        <v>14</v>
      </c>
      <c r="C16" s="251"/>
      <c r="D16" s="13"/>
      <c r="E16" s="209">
        <v>150268</v>
      </c>
      <c r="F16" s="210"/>
      <c r="G16" s="14">
        <f>E16/E17</f>
        <v>0.19999973380928235</v>
      </c>
      <c r="H16" s="95"/>
    </row>
    <row r="17" spans="1:8" ht="17.25" thickBot="1" x14ac:dyDescent="0.3">
      <c r="A17" s="192"/>
      <c r="B17" s="253" t="s">
        <v>6</v>
      </c>
      <c r="C17" s="254"/>
      <c r="D17" s="255"/>
      <c r="E17" s="202">
        <f>F8+F9+F12+E16</f>
        <v>751341</v>
      </c>
      <c r="F17" s="203"/>
      <c r="G17" s="204"/>
      <c r="H17" s="95"/>
    </row>
    <row r="18" spans="1:8" s="95" customFormat="1" ht="115.5" x14ac:dyDescent="0.25">
      <c r="A18" s="190" t="s">
        <v>15</v>
      </c>
      <c r="B18" s="5" t="s">
        <v>3</v>
      </c>
      <c r="C18" s="5" t="s">
        <v>4</v>
      </c>
      <c r="D18" s="5" t="s">
        <v>5</v>
      </c>
      <c r="E18" s="5" t="s">
        <v>8</v>
      </c>
      <c r="F18" s="5" t="s">
        <v>9</v>
      </c>
      <c r="G18" s="6" t="s">
        <v>13</v>
      </c>
    </row>
    <row r="19" spans="1:8" ht="33" x14ac:dyDescent="0.25">
      <c r="A19" s="191"/>
      <c r="B19" s="53">
        <v>1</v>
      </c>
      <c r="C19" s="60" t="s">
        <v>18</v>
      </c>
      <c r="D19" s="8">
        <v>1</v>
      </c>
      <c r="E19" s="61">
        <v>9044.5</v>
      </c>
      <c r="F19" s="55">
        <f>E19</f>
        <v>9044.5</v>
      </c>
      <c r="G19" s="56">
        <f>F19/E28</f>
        <v>1.3309537008378379E-2</v>
      </c>
      <c r="H19" s="95"/>
    </row>
    <row r="20" spans="1:8" ht="33" x14ac:dyDescent="0.25">
      <c r="A20" s="191"/>
      <c r="B20" s="193">
        <v>2</v>
      </c>
      <c r="C20" s="9" t="s">
        <v>19</v>
      </c>
      <c r="D20" s="58">
        <v>1</v>
      </c>
      <c r="E20" s="61">
        <v>27133.49</v>
      </c>
      <c r="F20" s="196">
        <f>E20+E21+E22</f>
        <v>132115.82</v>
      </c>
      <c r="G20" s="205">
        <f>F20/E28</f>
        <v>0.19441653996155195</v>
      </c>
      <c r="H20" s="95"/>
    </row>
    <row r="21" spans="1:8" ht="49.5" x14ac:dyDescent="0.25">
      <c r="A21" s="191"/>
      <c r="B21" s="194"/>
      <c r="C21" s="9" t="s">
        <v>20</v>
      </c>
      <c r="D21" s="59" t="s">
        <v>16</v>
      </c>
      <c r="E21" s="61">
        <v>32626.35</v>
      </c>
      <c r="F21" s="197"/>
      <c r="G21" s="206"/>
      <c r="H21" s="95"/>
    </row>
    <row r="22" spans="1:8" ht="33" x14ac:dyDescent="0.25">
      <c r="A22" s="191"/>
      <c r="B22" s="195"/>
      <c r="C22" s="9" t="s">
        <v>21</v>
      </c>
      <c r="D22" s="58">
        <v>1</v>
      </c>
      <c r="E22" s="61">
        <v>72355.98</v>
      </c>
      <c r="F22" s="198"/>
      <c r="G22" s="207"/>
      <c r="H22" s="95"/>
    </row>
    <row r="23" spans="1:8" ht="33" x14ac:dyDescent="0.25">
      <c r="A23" s="191"/>
      <c r="B23" s="193">
        <v>6</v>
      </c>
      <c r="C23" s="60" t="s">
        <v>22</v>
      </c>
      <c r="D23" s="59" t="s">
        <v>17</v>
      </c>
      <c r="E23" s="61">
        <v>293946.17</v>
      </c>
      <c r="F23" s="196">
        <f>E23+E24+E25+E26</f>
        <v>402480.13999999996</v>
      </c>
      <c r="G23" s="205">
        <f>F23/E28</f>
        <v>0.59227423500108478</v>
      </c>
      <c r="H23" s="95"/>
    </row>
    <row r="24" spans="1:8" ht="33" x14ac:dyDescent="0.25">
      <c r="A24" s="191"/>
      <c r="B24" s="194"/>
      <c r="C24" s="60" t="s">
        <v>23</v>
      </c>
      <c r="D24" s="8" t="s">
        <v>26</v>
      </c>
      <c r="E24" s="61">
        <v>45222.49</v>
      </c>
      <c r="F24" s="197"/>
      <c r="G24" s="206"/>
      <c r="H24" s="95"/>
    </row>
    <row r="25" spans="1:8" ht="33" x14ac:dyDescent="0.25">
      <c r="A25" s="191"/>
      <c r="B25" s="194"/>
      <c r="C25" s="60" t="s">
        <v>24</v>
      </c>
      <c r="D25" s="8" t="s">
        <v>26</v>
      </c>
      <c r="E25" s="61">
        <v>54266.98</v>
      </c>
      <c r="F25" s="197"/>
      <c r="G25" s="206"/>
      <c r="H25" s="95"/>
    </row>
    <row r="26" spans="1:8" ht="33" x14ac:dyDescent="0.25">
      <c r="A26" s="191"/>
      <c r="B26" s="195"/>
      <c r="C26" s="60" t="s">
        <v>25</v>
      </c>
      <c r="D26" s="8" t="s">
        <v>26</v>
      </c>
      <c r="E26" s="61">
        <v>9044.5</v>
      </c>
      <c r="F26" s="198"/>
      <c r="G26" s="207"/>
      <c r="H26" s="95"/>
    </row>
    <row r="27" spans="1:8" ht="16.5" x14ac:dyDescent="0.25">
      <c r="A27" s="191"/>
      <c r="B27" s="251" t="s">
        <v>14</v>
      </c>
      <c r="C27" s="251"/>
      <c r="D27" s="13"/>
      <c r="E27" s="211">
        <v>135909.85</v>
      </c>
      <c r="F27" s="212"/>
      <c r="G27" s="14">
        <f>E27/E28</f>
        <v>0.19999968802898496</v>
      </c>
      <c r="H27" s="95"/>
    </row>
    <row r="28" spans="1:8" ht="16.5" x14ac:dyDescent="0.25">
      <c r="A28" s="191"/>
      <c r="B28" s="239" t="s">
        <v>7</v>
      </c>
      <c r="C28" s="240"/>
      <c r="D28" s="241"/>
      <c r="E28" s="217">
        <f>F19+F20+F23+E27</f>
        <v>679550.30999999994</v>
      </c>
      <c r="F28" s="218"/>
      <c r="G28" s="219"/>
      <c r="H28" s="95"/>
    </row>
    <row r="29" spans="1:8" ht="17.25" thickBot="1" x14ac:dyDescent="0.3">
      <c r="A29" s="242" t="s">
        <v>11</v>
      </c>
      <c r="B29" s="243"/>
      <c r="C29" s="243"/>
      <c r="D29" s="244"/>
      <c r="E29" s="223">
        <f>E17+E28</f>
        <v>1430891.31</v>
      </c>
      <c r="F29" s="224"/>
      <c r="G29" s="225"/>
      <c r="H29" s="95"/>
    </row>
    <row r="30" spans="1:8" ht="16.5" x14ac:dyDescent="0.25">
      <c r="A30" s="110"/>
      <c r="B30" s="110"/>
      <c r="C30" s="110"/>
      <c r="D30" s="110"/>
      <c r="E30" s="110"/>
      <c r="F30" s="110"/>
      <c r="G30" s="110"/>
      <c r="H30" s="95"/>
    </row>
    <row r="31" spans="1:8" ht="18" x14ac:dyDescent="0.25">
      <c r="A31" s="2" t="s">
        <v>43</v>
      </c>
      <c r="B31" s="4"/>
      <c r="C31" s="4"/>
      <c r="D31" s="4"/>
      <c r="E31" s="4"/>
      <c r="F31" s="4"/>
      <c r="G31" s="4"/>
      <c r="H31" s="114"/>
    </row>
    <row r="32" spans="1:8" ht="18" x14ac:dyDescent="0.25">
      <c r="A32" s="2" t="s">
        <v>44</v>
      </c>
      <c r="B32" s="4"/>
      <c r="C32" s="4"/>
      <c r="D32" s="4"/>
      <c r="E32" s="4"/>
      <c r="F32" s="4"/>
      <c r="G32" s="4"/>
      <c r="H32" s="114"/>
    </row>
    <row r="33" spans="1:8" ht="18" x14ac:dyDescent="0.25">
      <c r="A33" s="2" t="s">
        <v>45</v>
      </c>
      <c r="B33" s="4"/>
      <c r="C33" s="4"/>
      <c r="D33" s="4"/>
      <c r="E33" s="4"/>
      <c r="F33" s="4"/>
      <c r="G33" s="4"/>
      <c r="H33" s="114"/>
    </row>
    <row r="34" spans="1:8" ht="18" x14ac:dyDescent="0.25">
      <c r="A34" s="4" t="s">
        <v>46</v>
      </c>
      <c r="B34" s="4"/>
      <c r="C34" s="4"/>
      <c r="D34" s="4"/>
      <c r="E34" s="4"/>
      <c r="F34" s="4"/>
      <c r="G34" s="4"/>
      <c r="H34" s="114"/>
    </row>
    <row r="35" spans="1:8" ht="16.5" x14ac:dyDescent="0.25">
      <c r="A35" s="110"/>
      <c r="B35" s="110"/>
      <c r="C35" s="110"/>
      <c r="D35" s="110"/>
      <c r="E35" s="110"/>
      <c r="F35" s="110"/>
      <c r="G35" s="110"/>
      <c r="H35" s="95"/>
    </row>
    <row r="36" spans="1:8" x14ac:dyDescent="0.25">
      <c r="A36" s="95"/>
      <c r="B36" s="95"/>
      <c r="C36" s="95"/>
      <c r="D36" s="95"/>
      <c r="E36" s="95"/>
      <c r="F36" s="115">
        <f>E27+E16</f>
        <v>286177.84999999998</v>
      </c>
      <c r="G36" s="95"/>
      <c r="H36" s="95"/>
    </row>
    <row r="37" spans="1:8" x14ac:dyDescent="0.25">
      <c r="A37" s="95"/>
      <c r="B37" s="95"/>
      <c r="C37" s="95"/>
      <c r="D37" s="95"/>
      <c r="E37" s="95"/>
      <c r="F37" s="95"/>
      <c r="G37" s="95"/>
      <c r="H37" s="95"/>
    </row>
    <row r="38" spans="1:8" ht="15.75" thickBot="1" x14ac:dyDescent="0.3">
      <c r="A38" s="95"/>
      <c r="B38" s="95"/>
      <c r="C38" s="95"/>
      <c r="D38" s="95"/>
      <c r="E38" s="95" t="s">
        <v>47</v>
      </c>
      <c r="F38" s="116">
        <v>260204.79999999999</v>
      </c>
      <c r="G38" s="95"/>
      <c r="H38" s="95"/>
    </row>
    <row r="39" spans="1:8" x14ac:dyDescent="0.25">
      <c r="A39" s="95"/>
      <c r="B39" s="95"/>
      <c r="C39" s="95"/>
      <c r="D39" s="95"/>
      <c r="E39" s="95" t="s">
        <v>48</v>
      </c>
      <c r="F39" s="95"/>
      <c r="G39" s="95"/>
      <c r="H39" s="95"/>
    </row>
    <row r="40" spans="1:8" x14ac:dyDescent="0.25">
      <c r="A40" s="95"/>
      <c r="B40" s="95"/>
      <c r="C40" s="95"/>
      <c r="D40" s="95"/>
      <c r="E40" s="95" t="s">
        <v>49</v>
      </c>
      <c r="F40" s="95"/>
      <c r="G40" s="95"/>
      <c r="H40" s="95"/>
    </row>
    <row r="41" spans="1:8" x14ac:dyDescent="0.25">
      <c r="A41" s="95"/>
      <c r="B41" s="95"/>
      <c r="C41" s="95"/>
      <c r="D41" s="95"/>
      <c r="E41" s="95"/>
      <c r="F41" s="95"/>
      <c r="G41" s="95"/>
      <c r="H41" s="95"/>
    </row>
  </sheetData>
  <mergeCells count="25">
    <mergeCell ref="A3:A4"/>
    <mergeCell ref="A7:A17"/>
    <mergeCell ref="B9:B11"/>
    <mergeCell ref="F9:F11"/>
    <mergeCell ref="G9:G11"/>
    <mergeCell ref="B12:B15"/>
    <mergeCell ref="F12:F15"/>
    <mergeCell ref="G12:G15"/>
    <mergeCell ref="B16:C16"/>
    <mergeCell ref="E16:F16"/>
    <mergeCell ref="B17:D17"/>
    <mergeCell ref="E17:G17"/>
    <mergeCell ref="A29:D29"/>
    <mergeCell ref="E29:G29"/>
    <mergeCell ref="A18:A28"/>
    <mergeCell ref="B20:B22"/>
    <mergeCell ref="F20:F22"/>
    <mergeCell ref="G20:G22"/>
    <mergeCell ref="B23:B26"/>
    <mergeCell ref="F23:F26"/>
    <mergeCell ref="G23:G26"/>
    <mergeCell ref="B27:C27"/>
    <mergeCell ref="E27:F27"/>
    <mergeCell ref="B28:D28"/>
    <mergeCell ref="E28:G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8</vt:i4>
      </vt:variant>
      <vt:variant>
        <vt:lpstr>Zone denumite</vt:lpstr>
      </vt:variant>
      <vt:variant>
        <vt:i4>1</vt:i4>
      </vt:variant>
    </vt:vector>
  </HeadingPairs>
  <TitlesOfParts>
    <vt:vector size="9" baseType="lpstr">
      <vt:lpstr>V7</vt:lpstr>
      <vt:lpstr>V6</vt:lpstr>
      <vt:lpstr>V5</vt:lpstr>
      <vt:lpstr>V4</vt:lpstr>
      <vt:lpstr>V3</vt:lpstr>
      <vt:lpstr>V2</vt:lpstr>
      <vt:lpstr>V1</vt:lpstr>
      <vt:lpstr>V0</vt:lpstr>
      <vt:lpstr>'V7'!Zona_de_imprimat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Vasilache</dc:creator>
  <cp:lastModifiedBy>GABI</cp:lastModifiedBy>
  <cp:lastPrinted>2021-07-14T06:50:05Z</cp:lastPrinted>
  <dcterms:created xsi:type="dcterms:W3CDTF">2016-01-12T11:18:24Z</dcterms:created>
  <dcterms:modified xsi:type="dcterms:W3CDTF">2021-07-20T08:21:30Z</dcterms:modified>
</cp:coreProperties>
</file>